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codeName="{B6124F1A-AFFB-F854-7757-9A1D4C6FC43C}"/>
  <workbookPr codeName="DieseArbeitsmappe" defaultThemeVersion="166925"/>
  <mc:AlternateContent xmlns:mc="http://schemas.openxmlformats.org/markup-compatibility/2006">
    <mc:Choice Requires="x15">
      <x15ac:absPath xmlns:x15ac="http://schemas.microsoft.com/office/spreadsheetml/2010/11/ac" url="C:\Users\David\Documents\HiWi\Mapler\MAPLER\"/>
    </mc:Choice>
  </mc:AlternateContent>
  <xr:revisionPtr revIDLastSave="0" documentId="13_ncr:1_{76B341EA-D87B-4CB5-B06F-4AD5DB58DFE0}" xr6:coauthVersionLast="47" xr6:coauthVersionMax="47" xr10:uidLastSave="{00000000-0000-0000-0000-000000000000}"/>
  <bookViews>
    <workbookView xWindow="-120" yWindow="-120" windowWidth="29040" windowHeight="15840" xr2:uid="{00000000-000D-0000-FFFF-FFFF00000000}"/>
  </bookViews>
  <sheets>
    <sheet name="Formular" sheetId="1" r:id="rId1"/>
    <sheet name="Ausdruck" sheetId="7" r:id="rId2"/>
    <sheet name="PO" sheetId="2" state="hidden" r:id="rId3"/>
    <sheet name="Zugehoerigkeit" sheetId="8" state="hidden" r:id="rId4"/>
    <sheet name="DrawLoft" sheetId="4" state="hidden" r:id="rId5"/>
  </sheets>
  <definedNames>
    <definedName name="Alle">Tabelle7[]</definedName>
    <definedName name="Auflagen">Tab_Auflagen[Auflagenmodule]</definedName>
    <definedName name="_xlnm.Print_Area" localSheetId="1">Ausdruck!$A$1:$G$75</definedName>
    <definedName name="_xlnm.Print_Area" localSheetId="0">Formular!$B$6:$E$89</definedName>
    <definedName name="Ergänzung">#REF!</definedName>
    <definedName name="Ergänzungen">Tab_Ergänzung[Ergänzungsmodule]</definedName>
    <definedName name="faSQ">Tab_faSQ[Fachaffine Schlüsselqualifikationen]</definedName>
    <definedName name="Formular">Formular!$B$28:$E$75</definedName>
    <definedName name="rng_Auflagen">Tab_Auflagen[Range]</definedName>
    <definedName name="rng_Ergänzung">Tab_Ergänzung[Range]</definedName>
    <definedName name="rng_SpzRi">IF(COUNTIF(Tab_SpezRichtungen[Range],"*")=0,"",DrawLoft!$F$57:INDEX(Tab_SpezRichtungen[Range],COUNTIF(Tab_SpezRichtungen[Range],"*")))</definedName>
    <definedName name="rng_SQ">IF(COUNTIF(Tab_faSQ[Range],"*")=0,"",DrawLoft!$F$38:INDEX(Tab_faSQ[Range],COUNTIF(Tab_faSQ[Range],"*")))</definedName>
    <definedName name="rng_WahPfli">IF(COUNTIF(Tab_WahPfli[Range],"*")=0,"",DrawLoft!$E$13:INDEX(Tab_WahPfli[Range],COUNTIF(Tab_WahPfli[Range],"*")))</definedName>
    <definedName name="search_Auflagen">INDEX(DrawLoft!$E$3:INDIRECT("DrawLoft!"&amp;"E"&amp;COUNTA(Tab_Auflagen[Search])-COUNTBLANK(Tab_Auflagen[Search])+2),0,1)</definedName>
    <definedName name="search_Ergänzung">INDEX(DrawLoft!$E$22:INDIRECT("DrawLoft!"&amp;"E"&amp;COUNTA(Tab_Ergänzung[Search])-COUNTBLANK(Tab_Ergänzung[Search])+2),0,1)</definedName>
    <definedName name="search_Spez">INDEX(DrawLoft!$E$68:INDIRECT("DrawLoft!"&amp;"E"&amp;COUNTA(spc_Search)-COUNTBLANK(spc_Search)+67),0,1)</definedName>
    <definedName name="spc_All">Tab_ConA[Modulname]</definedName>
    <definedName name="spc_Auflagen">Formular!$B$19:$C$25</definedName>
    <definedName name="spc_Ergänzung">Formular!$B$66:$C$72</definedName>
    <definedName name="spc_Range">Tab_ConA[Range]</definedName>
    <definedName name="spc_Search">Tab_ConA[Search]</definedName>
    <definedName name="spc_Spz1">Formular!$B$38:$C$46</definedName>
    <definedName name="spc_Spz2">Formular!$B$52:$C$60</definedName>
    <definedName name="spc_SQ">Formular!$B$74:$C$75</definedName>
    <definedName name="spc_WahPfli">Formular!$B$29:$C$32</definedName>
    <definedName name="SpezRichtung">Tab_SpezRichtungen[Spezialiserungsrichtung]</definedName>
    <definedName name="SpzRi">Tab_SpezRichtungen[Spezialiserungsrichtung]</definedName>
    <definedName name="WahPfli">Tab_WahPfli[Wahlpflichtmodule]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9" i="4" l="1"/>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E83" i="4" s="1"/>
  <c r="F262" i="4"/>
  <c r="F263" i="4"/>
  <c r="F264" i="4"/>
  <c r="F265" i="4"/>
  <c r="F266" i="4"/>
  <c r="F267" i="4"/>
  <c r="F268" i="4"/>
  <c r="F269" i="4"/>
  <c r="E417" i="4" s="1"/>
  <c r="F270" i="4"/>
  <c r="F271" i="4"/>
  <c r="F272" i="4"/>
  <c r="F273" i="4"/>
  <c r="F274" i="4"/>
  <c r="F275" i="4"/>
  <c r="F276" i="4"/>
  <c r="F277" i="4"/>
  <c r="F278" i="4"/>
  <c r="F279" i="4"/>
  <c r="F280" i="4"/>
  <c r="F281" i="4"/>
  <c r="F282" i="4"/>
  <c r="F283" i="4"/>
  <c r="F284" i="4"/>
  <c r="F285" i="4"/>
  <c r="E75" i="4" s="1"/>
  <c r="F286" i="4"/>
  <c r="F287" i="4"/>
  <c r="F288" i="4"/>
  <c r="F289" i="4"/>
  <c r="F290" i="4"/>
  <c r="F291" i="4"/>
  <c r="F292" i="4"/>
  <c r="F293" i="4"/>
  <c r="E435" i="4" s="1"/>
  <c r="F294" i="4"/>
  <c r="F295" i="4"/>
  <c r="F296" i="4"/>
  <c r="F297" i="4"/>
  <c r="F298" i="4"/>
  <c r="F299" i="4"/>
  <c r="F300" i="4"/>
  <c r="F301" i="4"/>
  <c r="E80" i="4" s="1"/>
  <c r="F302" i="4"/>
  <c r="F303" i="4"/>
  <c r="F304" i="4"/>
  <c r="F305" i="4"/>
  <c r="F306" i="4"/>
  <c r="F307" i="4"/>
  <c r="F308" i="4"/>
  <c r="F309" i="4"/>
  <c r="E223" i="4" s="1"/>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E82" i="4" s="1"/>
  <c r="F406" i="4"/>
  <c r="F407" i="4"/>
  <c r="F408" i="4"/>
  <c r="F409" i="4"/>
  <c r="F410" i="4"/>
  <c r="F411" i="4"/>
  <c r="F412" i="4"/>
  <c r="F413" i="4"/>
  <c r="F414" i="4"/>
  <c r="F415" i="4"/>
  <c r="F416" i="4"/>
  <c r="F417" i="4"/>
  <c r="F418" i="4"/>
  <c r="F419" i="4"/>
  <c r="F420" i="4"/>
  <c r="F421" i="4"/>
  <c r="E146" i="4" s="1"/>
  <c r="F422" i="4"/>
  <c r="F423" i="4"/>
  <c r="F424" i="4"/>
  <c r="F425" i="4"/>
  <c r="F426" i="4"/>
  <c r="F427" i="4"/>
  <c r="F428" i="4"/>
  <c r="F429" i="4"/>
  <c r="E210" i="4" s="1"/>
  <c r="F430" i="4"/>
  <c r="F431" i="4"/>
  <c r="F432" i="4"/>
  <c r="F433" i="4"/>
  <c r="F434" i="4"/>
  <c r="F435" i="4"/>
  <c r="F436" i="4"/>
  <c r="F437" i="4"/>
  <c r="E274" i="4" s="1"/>
  <c r="F438" i="4"/>
  <c r="F439" i="4"/>
  <c r="F440" i="4"/>
  <c r="F441" i="4"/>
  <c r="F442" i="4"/>
  <c r="F443" i="4"/>
  <c r="F444" i="4"/>
  <c r="F445" i="4"/>
  <c r="F446" i="4"/>
  <c r="F447" i="4"/>
  <c r="F448" i="4"/>
  <c r="F449" i="4"/>
  <c r="F450" i="4"/>
  <c r="F451" i="4"/>
  <c r="F452" i="4"/>
  <c r="F453" i="4"/>
  <c r="F454" i="4"/>
  <c r="C445" i="4"/>
  <c r="C159" i="4"/>
  <c r="C323" i="4"/>
  <c r="C316" i="4"/>
  <c r="J135" i="8"/>
  <c r="C399" i="4"/>
  <c r="C447" i="4"/>
  <c r="C206" i="4"/>
  <c r="C240" i="4"/>
  <c r="C104" i="4"/>
  <c r="C143" i="4"/>
  <c r="C207" i="4"/>
  <c r="C110" i="4"/>
  <c r="C438" i="4"/>
  <c r="J177" i="8"/>
  <c r="C402" i="4"/>
  <c r="C353" i="4"/>
  <c r="C334" i="4"/>
  <c r="C250" i="4"/>
  <c r="C187" i="4"/>
  <c r="C213" i="4"/>
  <c r="C288" i="4"/>
  <c r="C452" i="4"/>
  <c r="C434" i="4"/>
  <c r="C222" i="4"/>
  <c r="C192" i="4"/>
  <c r="C439" i="4"/>
  <c r="C281" i="4"/>
  <c r="C132" i="4"/>
  <c r="C450" i="4"/>
  <c r="C449" i="4"/>
  <c r="E426" i="4" l="1"/>
  <c r="E362" i="4"/>
  <c r="E323" i="4"/>
  <c r="E287" i="4"/>
  <c r="E234" i="4"/>
  <c r="E193" i="4"/>
  <c r="E145" i="4"/>
  <c r="E113" i="4"/>
  <c r="E81" i="4"/>
  <c r="E427" i="4"/>
  <c r="E363" i="4"/>
  <c r="E299" i="4"/>
  <c r="E249" i="4"/>
  <c r="E194" i="4"/>
  <c r="E130" i="4"/>
  <c r="E401" i="4"/>
  <c r="E337" i="4"/>
  <c r="E273" i="4"/>
  <c r="E209" i="4"/>
  <c r="E439" i="4"/>
  <c r="E411" i="4"/>
  <c r="E386" i="4"/>
  <c r="E361" i="4"/>
  <c r="E347" i="4"/>
  <c r="E322" i="4"/>
  <c r="E297" i="4"/>
  <c r="E258" i="4"/>
  <c r="E247" i="4"/>
  <c r="E219" i="4"/>
  <c r="E176" i="4"/>
  <c r="E160" i="4"/>
  <c r="E112" i="4"/>
  <c r="E96" i="4"/>
  <c r="E449" i="4"/>
  <c r="E385" i="4"/>
  <c r="E346" i="4"/>
  <c r="E307" i="4"/>
  <c r="E257" i="4"/>
  <c r="E391" i="4"/>
  <c r="E327" i="4"/>
  <c r="E263" i="4"/>
  <c r="E424" i="4"/>
  <c r="E448" i="4"/>
  <c r="E423" i="4"/>
  <c r="E409" i="4"/>
  <c r="E395" i="4"/>
  <c r="E384" i="4"/>
  <c r="E370" i="4"/>
  <c r="E359" i="4"/>
  <c r="E345" i="4"/>
  <c r="E331" i="4"/>
  <c r="E320" i="4"/>
  <c r="E306" i="4"/>
  <c r="E295" i="4"/>
  <c r="E281" i="4"/>
  <c r="E267" i="4"/>
  <c r="E256" i="4"/>
  <c r="E242" i="4"/>
  <c r="E231" i="4"/>
  <c r="E217" i="4"/>
  <c r="E202" i="4"/>
  <c r="E186" i="4"/>
  <c r="E170" i="4"/>
  <c r="E154" i="4"/>
  <c r="E138" i="4"/>
  <c r="E122" i="4"/>
  <c r="E106" i="4"/>
  <c r="E90" i="4"/>
  <c r="E74" i="4"/>
  <c r="E416" i="4"/>
  <c r="E352" i="4"/>
  <c r="E288" i="4"/>
  <c r="E224" i="4"/>
  <c r="E162" i="4"/>
  <c r="E114" i="4"/>
  <c r="E98" i="4"/>
  <c r="E451" i="4"/>
  <c r="E387" i="4"/>
  <c r="E410" i="4"/>
  <c r="E371" i="4"/>
  <c r="E321" i="4"/>
  <c r="E282" i="4"/>
  <c r="E447" i="4"/>
  <c r="E419" i="4"/>
  <c r="E408" i="4"/>
  <c r="E394" i="4"/>
  <c r="E383" i="4"/>
  <c r="E369" i="4"/>
  <c r="E355" i="4"/>
  <c r="E344" i="4"/>
  <c r="E330" i="4"/>
  <c r="E319" i="4"/>
  <c r="E305" i="4"/>
  <c r="E291" i="4"/>
  <c r="E280" i="4"/>
  <c r="E266" i="4"/>
  <c r="E255" i="4"/>
  <c r="E241" i="4"/>
  <c r="E227" i="4"/>
  <c r="E216" i="4"/>
  <c r="E201" i="4"/>
  <c r="E185" i="4"/>
  <c r="E169" i="4"/>
  <c r="E153" i="4"/>
  <c r="E137" i="4"/>
  <c r="E121" i="4"/>
  <c r="E105" i="4"/>
  <c r="E89" i="4"/>
  <c r="E73" i="4"/>
  <c r="E440" i="4"/>
  <c r="E376" i="4"/>
  <c r="E312" i="4"/>
  <c r="E298" i="4"/>
  <c r="E248" i="4"/>
  <c r="E177" i="4"/>
  <c r="E161" i="4"/>
  <c r="E129" i="4"/>
  <c r="E97" i="4"/>
  <c r="E399" i="4"/>
  <c r="E360" i="4"/>
  <c r="E335" i="4"/>
  <c r="E296" i="4"/>
  <c r="E271" i="4"/>
  <c r="E243" i="4"/>
  <c r="E232" i="4"/>
  <c r="E218" i="4"/>
  <c r="E203" i="4"/>
  <c r="E187" i="4"/>
  <c r="E171" i="4"/>
  <c r="E155" i="4"/>
  <c r="E139" i="4"/>
  <c r="E123" i="4"/>
  <c r="E107" i="4"/>
  <c r="E91" i="4"/>
  <c r="E434" i="4"/>
  <c r="E433" i="4"/>
  <c r="E443" i="4"/>
  <c r="E432" i="4"/>
  <c r="E418" i="4"/>
  <c r="E407" i="4"/>
  <c r="E393" i="4"/>
  <c r="E379" i="4"/>
  <c r="E368" i="4"/>
  <c r="E354" i="4"/>
  <c r="E343" i="4"/>
  <c r="E329" i="4"/>
  <c r="E315" i="4"/>
  <c r="E304" i="4"/>
  <c r="E290" i="4"/>
  <c r="E279" i="4"/>
  <c r="E265" i="4"/>
  <c r="E251" i="4"/>
  <c r="E240" i="4"/>
  <c r="E226" i="4"/>
  <c r="E215" i="4"/>
  <c r="E200" i="4"/>
  <c r="E184" i="4"/>
  <c r="E168" i="4"/>
  <c r="E152" i="4"/>
  <c r="E136" i="4"/>
  <c r="E120" i="4"/>
  <c r="E104" i="4"/>
  <c r="E88" i="4"/>
  <c r="E72" i="4"/>
  <c r="E441" i="4"/>
  <c r="E377" i="4"/>
  <c r="E313" i="4"/>
  <c r="E235" i="4"/>
  <c r="E178" i="4"/>
  <c r="E415" i="4"/>
  <c r="E351" i="4"/>
  <c r="E259" i="4"/>
  <c r="E450" i="4"/>
  <c r="E425" i="4"/>
  <c r="E400" i="4"/>
  <c r="E375" i="4"/>
  <c r="E336" i="4"/>
  <c r="E311" i="4"/>
  <c r="E283" i="4"/>
  <c r="E272" i="4"/>
  <c r="E233" i="4"/>
  <c r="E208" i="4"/>
  <c r="E192" i="4"/>
  <c r="E144" i="4"/>
  <c r="E128" i="4"/>
  <c r="E442" i="4"/>
  <c r="E431" i="4"/>
  <c r="E403" i="4"/>
  <c r="E392" i="4"/>
  <c r="E378" i="4"/>
  <c r="E367" i="4"/>
  <c r="E353" i="4"/>
  <c r="E339" i="4"/>
  <c r="E328" i="4"/>
  <c r="E314" i="4"/>
  <c r="E303" i="4"/>
  <c r="E289" i="4"/>
  <c r="E275" i="4"/>
  <c r="E264" i="4"/>
  <c r="E250" i="4"/>
  <c r="E239" i="4"/>
  <c r="E225" i="4"/>
  <c r="E211" i="4"/>
  <c r="E195" i="4"/>
  <c r="E179" i="4"/>
  <c r="E163" i="4"/>
  <c r="E147" i="4"/>
  <c r="E131" i="4"/>
  <c r="E115" i="4"/>
  <c r="E99" i="4"/>
  <c r="E402" i="4"/>
  <c r="E338" i="4"/>
  <c r="E119" i="4"/>
  <c r="E230" i="4"/>
  <c r="E397" i="4"/>
  <c r="E221" i="4"/>
  <c r="E332" i="4"/>
  <c r="E76" i="4"/>
  <c r="E207" i="4"/>
  <c r="E183" i="4"/>
  <c r="E167" i="4"/>
  <c r="E151" i="4"/>
  <c r="E135" i="4"/>
  <c r="E111" i="4"/>
  <c r="E103" i="4"/>
  <c r="E95" i="4"/>
  <c r="E87" i="4"/>
  <c r="E79" i="4"/>
  <c r="E71" i="4"/>
  <c r="E430" i="4"/>
  <c r="E406" i="4"/>
  <c r="E382" i="4"/>
  <c r="E358" i="4"/>
  <c r="E326" i="4"/>
  <c r="E302" i="4"/>
  <c r="E278" i="4"/>
  <c r="E262" i="4"/>
  <c r="E238" i="4"/>
  <c r="E222" i="4"/>
  <c r="E214" i="4"/>
  <c r="E206" i="4"/>
  <c r="E198" i="4"/>
  <c r="E190" i="4"/>
  <c r="E182" i="4"/>
  <c r="E174" i="4"/>
  <c r="E166" i="4"/>
  <c r="E158" i="4"/>
  <c r="E150" i="4"/>
  <c r="E142" i="4"/>
  <c r="E134" i="4"/>
  <c r="E126" i="4"/>
  <c r="E118" i="4"/>
  <c r="E110" i="4"/>
  <c r="E102" i="4"/>
  <c r="E94" i="4"/>
  <c r="E86" i="4"/>
  <c r="E78" i="4"/>
  <c r="E70" i="4"/>
  <c r="E446" i="4"/>
  <c r="E422" i="4"/>
  <c r="E398" i="4"/>
  <c r="E366" i="4"/>
  <c r="E342" i="4"/>
  <c r="E318" i="4"/>
  <c r="E294" i="4"/>
  <c r="E445" i="4"/>
  <c r="E429" i="4"/>
  <c r="E413" i="4"/>
  <c r="E389" i="4"/>
  <c r="E373" i="4"/>
  <c r="E357" i="4"/>
  <c r="E333" i="4"/>
  <c r="E317" i="4"/>
  <c r="E301" i="4"/>
  <c r="E285" i="4"/>
  <c r="E261" i="4"/>
  <c r="E245" i="4"/>
  <c r="E229" i="4"/>
  <c r="E213" i="4"/>
  <c r="E205" i="4"/>
  <c r="E197" i="4"/>
  <c r="E189" i="4"/>
  <c r="E181" i="4"/>
  <c r="E173" i="4"/>
  <c r="E165" i="4"/>
  <c r="E157" i="4"/>
  <c r="E149" i="4"/>
  <c r="E141" i="4"/>
  <c r="E133" i="4"/>
  <c r="E125" i="4"/>
  <c r="E117" i="4"/>
  <c r="E109" i="4"/>
  <c r="E101" i="4"/>
  <c r="E93" i="4"/>
  <c r="E85" i="4"/>
  <c r="E77" i="4"/>
  <c r="E69" i="4"/>
  <c r="E199" i="4"/>
  <c r="E191" i="4"/>
  <c r="E175" i="4"/>
  <c r="E159" i="4"/>
  <c r="E143" i="4"/>
  <c r="E127" i="4"/>
  <c r="E454" i="4"/>
  <c r="E438" i="4"/>
  <c r="E414" i="4"/>
  <c r="E390" i="4"/>
  <c r="E374" i="4"/>
  <c r="E350" i="4"/>
  <c r="E334" i="4"/>
  <c r="E310" i="4"/>
  <c r="E286" i="4"/>
  <c r="E270" i="4"/>
  <c r="E254" i="4"/>
  <c r="E246" i="4"/>
  <c r="E453" i="4"/>
  <c r="E437" i="4"/>
  <c r="E421" i="4"/>
  <c r="E405" i="4"/>
  <c r="E381" i="4"/>
  <c r="E365" i="4"/>
  <c r="E349" i="4"/>
  <c r="E341" i="4"/>
  <c r="E325" i="4"/>
  <c r="E309" i="4"/>
  <c r="E293" i="4"/>
  <c r="E277" i="4"/>
  <c r="E269" i="4"/>
  <c r="E253" i="4"/>
  <c r="E237" i="4"/>
  <c r="E452" i="4"/>
  <c r="E444" i="4"/>
  <c r="E436" i="4"/>
  <c r="E428" i="4"/>
  <c r="E420" i="4"/>
  <c r="E412" i="4"/>
  <c r="E404" i="4"/>
  <c r="E396" i="4"/>
  <c r="E388" i="4"/>
  <c r="E380" i="4"/>
  <c r="E372" i="4"/>
  <c r="E364" i="4"/>
  <c r="E356" i="4"/>
  <c r="E348" i="4"/>
  <c r="E340" i="4"/>
  <c r="E324" i="4"/>
  <c r="E316" i="4"/>
  <c r="E308" i="4"/>
  <c r="E300" i="4"/>
  <c r="E292" i="4"/>
  <c r="E284" i="4"/>
  <c r="E276" i="4"/>
  <c r="E268" i="4"/>
  <c r="E260" i="4"/>
  <c r="E252" i="4"/>
  <c r="E244" i="4"/>
  <c r="E236" i="4"/>
  <c r="E228" i="4"/>
  <c r="E220" i="4"/>
  <c r="E212" i="4"/>
  <c r="E204" i="4"/>
  <c r="E196" i="4"/>
  <c r="E188" i="4"/>
  <c r="E180" i="4"/>
  <c r="E172" i="4"/>
  <c r="E164" i="4"/>
  <c r="E156" i="4"/>
  <c r="E148" i="4"/>
  <c r="E140" i="4"/>
  <c r="E132" i="4"/>
  <c r="E124" i="4"/>
  <c r="E116" i="4"/>
  <c r="E108" i="4"/>
  <c r="E100" i="4"/>
  <c r="E92" i="4"/>
  <c r="E84" i="4"/>
  <c r="C75" i="4"/>
  <c r="C130" i="4"/>
  <c r="C259" i="4"/>
  <c r="C437" i="4" l="1"/>
  <c r="J91" i="8"/>
  <c r="C148" i="4"/>
  <c r="C393" i="4"/>
  <c r="C42" i="8" l="1"/>
  <c r="C143" i="8"/>
  <c r="C101" i="4"/>
  <c r="C76" i="4"/>
  <c r="E158" i="8"/>
  <c r="C199" i="4"/>
  <c r="J79" i="8" l="1"/>
  <c r="J70" i="8"/>
  <c r="C228" i="4"/>
  <c r="C142" i="4"/>
  <c r="C147" i="4"/>
  <c r="C85" i="4"/>
  <c r="C97" i="4" l="1"/>
  <c r="J73" i="8" l="1"/>
  <c r="C390" i="4"/>
  <c r="J94" i="8" l="1"/>
  <c r="C394" i="4"/>
  <c r="C154" i="4" l="1"/>
  <c r="C338" i="4"/>
  <c r="C106" i="4"/>
  <c r="C105" i="4"/>
  <c r="I95" i="8" l="1"/>
  <c r="D35" i="8"/>
  <c r="C133" i="4"/>
  <c r="C345" i="4"/>
  <c r="D41" i="8" l="1"/>
  <c r="C135" i="4"/>
  <c r="C69" i="4" l="1"/>
  <c r="C70" i="4"/>
  <c r="C71" i="4"/>
  <c r="C72" i="4"/>
  <c r="C73" i="4"/>
  <c r="C74" i="4"/>
  <c r="C77" i="4"/>
  <c r="C78" i="4"/>
  <c r="C79" i="4"/>
  <c r="C80" i="4"/>
  <c r="C81" i="4"/>
  <c r="C82" i="4"/>
  <c r="C83" i="4"/>
  <c r="C84" i="4"/>
  <c r="C86" i="4"/>
  <c r="C87" i="4"/>
  <c r="C88" i="4"/>
  <c r="C89" i="4"/>
  <c r="C90" i="4"/>
  <c r="C91" i="4"/>
  <c r="C92" i="4"/>
  <c r="C93" i="4"/>
  <c r="C94" i="4"/>
  <c r="C95" i="4"/>
  <c r="C96" i="4"/>
  <c r="C98" i="4"/>
  <c r="C99" i="4"/>
  <c r="C100" i="4"/>
  <c r="C102" i="4"/>
  <c r="C103" i="4"/>
  <c r="C107" i="4"/>
  <c r="C108" i="4"/>
  <c r="C109" i="4"/>
  <c r="C111" i="4"/>
  <c r="C112" i="4"/>
  <c r="C113" i="4"/>
  <c r="C114" i="4"/>
  <c r="C115" i="4"/>
  <c r="C116" i="4"/>
  <c r="C117" i="4"/>
  <c r="C118" i="4"/>
  <c r="C119" i="4"/>
  <c r="C120" i="4"/>
  <c r="C121" i="4"/>
  <c r="C122" i="4"/>
  <c r="C123" i="4"/>
  <c r="C124" i="4"/>
  <c r="C125" i="4"/>
  <c r="C126" i="4"/>
  <c r="C127" i="4"/>
  <c r="C128" i="4"/>
  <c r="C129" i="4"/>
  <c r="C131" i="4"/>
  <c r="C134" i="4"/>
  <c r="C136" i="4"/>
  <c r="C137" i="4"/>
  <c r="C138" i="4"/>
  <c r="C139" i="4"/>
  <c r="C140" i="4"/>
  <c r="C141" i="4"/>
  <c r="C144" i="4"/>
  <c r="C145" i="4"/>
  <c r="C146" i="4"/>
  <c r="C149" i="4"/>
  <c r="C150" i="4"/>
  <c r="C151" i="4"/>
  <c r="C152" i="4"/>
  <c r="C153" i="4"/>
  <c r="C155" i="4"/>
  <c r="C156" i="4"/>
  <c r="C157" i="4"/>
  <c r="C158"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8" i="4"/>
  <c r="C189" i="4"/>
  <c r="C190" i="4"/>
  <c r="C191" i="4"/>
  <c r="C193" i="4"/>
  <c r="C194" i="4"/>
  <c r="C195" i="4"/>
  <c r="C196" i="4"/>
  <c r="C197" i="4"/>
  <c r="C198" i="4"/>
  <c r="C200" i="4"/>
  <c r="C201" i="4"/>
  <c r="C202" i="4"/>
  <c r="C203" i="4"/>
  <c r="C204" i="4"/>
  <c r="C205" i="4"/>
  <c r="C208" i="4"/>
  <c r="C209" i="4"/>
  <c r="C210" i="4"/>
  <c r="C211" i="4"/>
  <c r="C212" i="4"/>
  <c r="C214" i="4"/>
  <c r="C215" i="4"/>
  <c r="C216" i="4"/>
  <c r="C217" i="4"/>
  <c r="C218" i="4"/>
  <c r="C219" i="4"/>
  <c r="C220" i="4"/>
  <c r="C221" i="4"/>
  <c r="C223" i="4"/>
  <c r="C224" i="4"/>
  <c r="C225" i="4"/>
  <c r="C226" i="4"/>
  <c r="C227" i="4"/>
  <c r="C229" i="4"/>
  <c r="C230" i="4"/>
  <c r="C231" i="4"/>
  <c r="C232" i="4"/>
  <c r="C233" i="4"/>
  <c r="C234" i="4"/>
  <c r="C235" i="4"/>
  <c r="C236" i="4"/>
  <c r="C237" i="4"/>
  <c r="C238" i="4"/>
  <c r="C239" i="4"/>
  <c r="C241" i="4"/>
  <c r="C242" i="4"/>
  <c r="C243" i="4"/>
  <c r="C244" i="4"/>
  <c r="C245" i="4"/>
  <c r="C246" i="4"/>
  <c r="C247" i="4"/>
  <c r="C248" i="4"/>
  <c r="C249" i="4"/>
  <c r="C251" i="4"/>
  <c r="C252" i="4"/>
  <c r="C253" i="4"/>
  <c r="C254" i="4"/>
  <c r="C255" i="4"/>
  <c r="C256" i="4"/>
  <c r="C257" i="4"/>
  <c r="C258" i="4"/>
  <c r="C260" i="4"/>
  <c r="C261" i="4"/>
  <c r="C262" i="4"/>
  <c r="C263" i="4"/>
  <c r="C264" i="4"/>
  <c r="C265" i="4"/>
  <c r="C266" i="4"/>
  <c r="C267" i="4"/>
  <c r="C268" i="4"/>
  <c r="C269" i="4"/>
  <c r="C270" i="4"/>
  <c r="C271" i="4"/>
  <c r="C272" i="4"/>
  <c r="C273" i="4"/>
  <c r="C274" i="4"/>
  <c r="C275" i="4"/>
  <c r="C276" i="4"/>
  <c r="C277" i="4"/>
  <c r="C278" i="4"/>
  <c r="C279" i="4"/>
  <c r="C280" i="4"/>
  <c r="C282" i="4"/>
  <c r="C283" i="4"/>
  <c r="C284" i="4"/>
  <c r="C285" i="4"/>
  <c r="C286" i="4"/>
  <c r="C287"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7" i="4"/>
  <c r="C318" i="4"/>
  <c r="C319" i="4"/>
  <c r="C320" i="4"/>
  <c r="C321" i="4"/>
  <c r="C322" i="4"/>
  <c r="C324" i="4"/>
  <c r="C325" i="4"/>
  <c r="C326" i="4"/>
  <c r="C327" i="4"/>
  <c r="C328" i="4"/>
  <c r="C329" i="4"/>
  <c r="C330" i="4"/>
  <c r="C331" i="4"/>
  <c r="C332" i="4"/>
  <c r="C333" i="4"/>
  <c r="C335" i="4"/>
  <c r="C336" i="4"/>
  <c r="C337" i="4"/>
  <c r="C339" i="4"/>
  <c r="C340" i="4"/>
  <c r="C341" i="4"/>
  <c r="C342" i="4"/>
  <c r="C343" i="4"/>
  <c r="C344" i="4"/>
  <c r="C346" i="4"/>
  <c r="C347" i="4"/>
  <c r="C348" i="4"/>
  <c r="C349" i="4"/>
  <c r="C350" i="4"/>
  <c r="C351" i="4"/>
  <c r="C352"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1" i="4"/>
  <c r="C392" i="4"/>
  <c r="C395" i="4"/>
  <c r="C396" i="4"/>
  <c r="C397" i="4"/>
  <c r="C398" i="4"/>
  <c r="C400" i="4"/>
  <c r="C401"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5" i="4"/>
  <c r="C436" i="4"/>
  <c r="C440" i="4"/>
  <c r="C441" i="4"/>
  <c r="C442" i="4"/>
  <c r="C443" i="4"/>
  <c r="C444" i="4"/>
  <c r="C446" i="4"/>
  <c r="C448" i="4"/>
  <c r="C451" i="4"/>
  <c r="C453" i="4"/>
  <c r="C454" i="4"/>
  <c r="B75" i="7" l="1"/>
  <c r="J225" i="8" l="1"/>
  <c r="E75" i="1" l="1"/>
  <c r="E74" i="1"/>
  <c r="E39" i="1" l="1"/>
  <c r="D67" i="1"/>
  <c r="D68" i="1"/>
  <c r="D69" i="1"/>
  <c r="D70" i="1"/>
  <c r="D71" i="1"/>
  <c r="D72" i="1"/>
  <c r="D66" i="1"/>
  <c r="D53" i="1"/>
  <c r="D54" i="1"/>
  <c r="D55" i="1"/>
  <c r="D56" i="1"/>
  <c r="D57" i="1"/>
  <c r="D58" i="1"/>
  <c r="D59" i="1"/>
  <c r="D60" i="1"/>
  <c r="D52" i="1"/>
  <c r="D39" i="1"/>
  <c r="D40" i="1"/>
  <c r="D41" i="1"/>
  <c r="D42" i="1"/>
  <c r="D43" i="1"/>
  <c r="D44" i="1"/>
  <c r="D45" i="1"/>
  <c r="D46" i="1"/>
  <c r="D38" i="1"/>
  <c r="D75" i="1"/>
  <c r="D74" i="1"/>
  <c r="D30" i="1"/>
  <c r="D31" i="1"/>
  <c r="D32" i="1"/>
  <c r="D29" i="1"/>
  <c r="F8" i="7"/>
  <c r="D37" i="1"/>
  <c r="E67" i="1" l="1"/>
  <c r="E68" i="1"/>
  <c r="E69" i="1"/>
  <c r="E70" i="1"/>
  <c r="E71" i="1"/>
  <c r="E72" i="1"/>
  <c r="E66" i="1"/>
  <c r="E53" i="1"/>
  <c r="E54" i="1"/>
  <c r="E55" i="1"/>
  <c r="E56" i="1"/>
  <c r="E57" i="1"/>
  <c r="E58" i="1"/>
  <c r="E59" i="1"/>
  <c r="E60" i="1"/>
  <c r="E52" i="1"/>
  <c r="E40" i="1"/>
  <c r="E41" i="1"/>
  <c r="E42" i="1"/>
  <c r="E43" i="1"/>
  <c r="E44" i="1"/>
  <c r="E45" i="1"/>
  <c r="E46" i="1"/>
  <c r="E38" i="1"/>
  <c r="B5" i="7" l="1"/>
  <c r="D3" i="7" l="1"/>
  <c r="B3" i="7"/>
  <c r="F5" i="7"/>
  <c r="F3" i="7"/>
  <c r="E13" i="4" l="1"/>
  <c r="E14" i="4"/>
  <c r="E15" i="4"/>
  <c r="E16" i="4"/>
  <c r="E17" i="4"/>
  <c r="E18" i="4"/>
  <c r="F68" i="4"/>
  <c r="E68" i="4" l="1"/>
  <c r="C68" i="4"/>
  <c r="C39" i="4"/>
  <c r="C40" i="4"/>
  <c r="C41" i="4"/>
  <c r="C42" i="4"/>
  <c r="C43" i="4"/>
  <c r="C44" i="4"/>
  <c r="C45" i="4"/>
  <c r="C46" i="4"/>
  <c r="C47" i="4"/>
  <c r="C48" i="4"/>
  <c r="C49" i="4"/>
  <c r="C50" i="4"/>
  <c r="C51" i="4"/>
  <c r="C52" i="4"/>
  <c r="C53" i="4"/>
  <c r="C23" i="4"/>
  <c r="C24" i="4"/>
  <c r="C25" i="4"/>
  <c r="C26" i="4"/>
  <c r="C27" i="4"/>
  <c r="C28" i="4"/>
  <c r="C29" i="4"/>
  <c r="C30" i="4"/>
  <c r="C31" i="4"/>
  <c r="C32" i="4"/>
  <c r="C33" i="4"/>
  <c r="C34" i="4"/>
  <c r="C14" i="4"/>
  <c r="C15" i="4"/>
  <c r="C16" i="4"/>
  <c r="C17" i="4"/>
  <c r="C18" i="4"/>
  <c r="C4" i="4"/>
  <c r="C5" i="4"/>
  <c r="C6" i="4"/>
  <c r="C7" i="4"/>
  <c r="C8" i="4"/>
  <c r="C9" i="4"/>
  <c r="C3" i="4"/>
  <c r="C13" i="4"/>
  <c r="C22" i="4"/>
  <c r="C38" i="4"/>
  <c r="D73" i="1" l="1"/>
  <c r="D65" i="1"/>
  <c r="D51" i="1"/>
  <c r="D28" i="1"/>
  <c r="E30" i="1" l="1"/>
  <c r="E31" i="1"/>
  <c r="E32" i="1"/>
  <c r="E29" i="1"/>
  <c r="E20" i="1"/>
  <c r="E21" i="1"/>
  <c r="E22" i="1"/>
  <c r="E23" i="1"/>
  <c r="E24" i="1"/>
  <c r="E25" i="1"/>
  <c r="E19" i="1"/>
  <c r="K10" i="7"/>
  <c r="M10" i="7"/>
  <c r="K11" i="7"/>
  <c r="M11" i="7"/>
  <c r="K12" i="7"/>
  <c r="M12" i="7"/>
  <c r="K13" i="7"/>
  <c r="M13" i="7"/>
  <c r="K14" i="7"/>
  <c r="M14" i="7"/>
  <c r="K15" i="7"/>
  <c r="M15" i="7"/>
  <c r="K16" i="7"/>
  <c r="M16" i="7"/>
  <c r="K17" i="7"/>
  <c r="M17" i="7"/>
  <c r="K18" i="7"/>
  <c r="M18" i="7"/>
  <c r="K19" i="7"/>
  <c r="M19" i="7"/>
  <c r="K20" i="7"/>
  <c r="M20" i="7"/>
  <c r="K21" i="7"/>
  <c r="M21" i="7"/>
  <c r="K22" i="7"/>
  <c r="M22" i="7"/>
  <c r="K23" i="7"/>
  <c r="M23" i="7"/>
  <c r="K24" i="7"/>
  <c r="M24" i="7"/>
  <c r="K25" i="7"/>
  <c r="M25" i="7"/>
  <c r="K26" i="7"/>
  <c r="M26" i="7"/>
  <c r="K27" i="7"/>
  <c r="M27" i="7"/>
  <c r="K28" i="7"/>
  <c r="M28" i="7"/>
  <c r="K29" i="7"/>
  <c r="M29" i="7"/>
  <c r="K30" i="7"/>
  <c r="M30" i="7"/>
  <c r="K31" i="7"/>
  <c r="M31" i="7"/>
  <c r="K32" i="7"/>
  <c r="M32" i="7"/>
  <c r="K33" i="7"/>
  <c r="M33" i="7"/>
  <c r="K34" i="7"/>
  <c r="M34" i="7"/>
  <c r="K35" i="7"/>
  <c r="M35" i="7"/>
  <c r="K36" i="7"/>
  <c r="M36" i="7"/>
  <c r="K37" i="7"/>
  <c r="M37" i="7"/>
  <c r="K38" i="7"/>
  <c r="M38" i="7"/>
  <c r="K39" i="7"/>
  <c r="M39" i="7"/>
  <c r="K40" i="7"/>
  <c r="M40" i="7"/>
  <c r="K41" i="7"/>
  <c r="M41" i="7"/>
  <c r="K42" i="7"/>
  <c r="M42" i="7"/>
  <c r="K43" i="7"/>
  <c r="M43" i="7"/>
  <c r="K44" i="7"/>
  <c r="M44" i="7"/>
  <c r="K45" i="7"/>
  <c r="M45" i="7"/>
  <c r="K46" i="7"/>
  <c r="M46" i="7"/>
  <c r="K47" i="7"/>
  <c r="M47" i="7"/>
  <c r="K48" i="7"/>
  <c r="M48" i="7"/>
  <c r="K49" i="7"/>
  <c r="M49" i="7"/>
  <c r="K50" i="7"/>
  <c r="M50" i="7"/>
  <c r="K51" i="7"/>
  <c r="M51" i="7"/>
  <c r="K52" i="7"/>
  <c r="M52" i="7"/>
  <c r="K53" i="7"/>
  <c r="M53" i="7"/>
  <c r="K54" i="7"/>
  <c r="M54" i="7"/>
  <c r="K55" i="7"/>
  <c r="M55" i="7"/>
  <c r="K56" i="7"/>
  <c r="M56" i="7"/>
  <c r="K57" i="7"/>
  <c r="M57" i="7"/>
  <c r="K58" i="7"/>
  <c r="M58" i="7"/>
  <c r="K59" i="7"/>
  <c r="M59" i="7"/>
  <c r="K60" i="7"/>
  <c r="M60" i="7"/>
  <c r="K61" i="7"/>
  <c r="M61" i="7"/>
  <c r="K62" i="7"/>
  <c r="M62" i="7"/>
  <c r="K63" i="7"/>
  <c r="M63" i="7"/>
  <c r="K64" i="7"/>
  <c r="M64" i="7"/>
  <c r="K65" i="7"/>
  <c r="M65" i="7"/>
  <c r="K66" i="7"/>
  <c r="M66" i="7"/>
  <c r="K67" i="7"/>
  <c r="M67" i="7"/>
  <c r="K9" i="7"/>
  <c r="M9" i="7"/>
  <c r="I62" i="7" l="1"/>
  <c r="I46" i="7"/>
  <c r="I59" i="7"/>
  <c r="I65" i="7"/>
  <c r="I49" i="7"/>
  <c r="I9" i="7"/>
  <c r="I22" i="7"/>
  <c r="I39" i="7"/>
  <c r="I14" i="7"/>
  <c r="I66" i="7"/>
  <c r="I63" i="7"/>
  <c r="I53" i="7"/>
  <c r="I50" i="7"/>
  <c r="I47" i="7"/>
  <c r="I13" i="7"/>
  <c r="I30" i="7"/>
  <c r="I67" i="7"/>
  <c r="I57" i="7"/>
  <c r="I54" i="7"/>
  <c r="I51" i="7"/>
  <c r="I18" i="7"/>
  <c r="I35" i="7"/>
  <c r="I26" i="7"/>
  <c r="I61" i="7"/>
  <c r="I58" i="7"/>
  <c r="I55" i="7"/>
  <c r="I43" i="7"/>
  <c r="I38" i="7"/>
  <c r="I10" i="7"/>
  <c r="I42" i="7"/>
  <c r="I34" i="7"/>
  <c r="I27" i="7"/>
  <c r="I19" i="7"/>
  <c r="I15" i="7"/>
  <c r="I11" i="7"/>
  <c r="I31" i="7"/>
  <c r="I23" i="7"/>
  <c r="I64" i="7"/>
  <c r="I60" i="7"/>
  <c r="I56" i="7"/>
  <c r="I52" i="7"/>
  <c r="I48" i="7"/>
  <c r="I44" i="7"/>
  <c r="I40" i="7"/>
  <c r="I36" i="7"/>
  <c r="I32" i="7"/>
  <c r="I28" i="7"/>
  <c r="I24" i="7"/>
  <c r="I20" i="7"/>
  <c r="I16" i="7"/>
  <c r="I12" i="7"/>
  <c r="I45" i="7"/>
  <c r="I41" i="7"/>
  <c r="I37" i="7"/>
  <c r="I33" i="7"/>
  <c r="I29" i="7"/>
  <c r="I25" i="7"/>
  <c r="I21" i="7"/>
  <c r="I17" i="7"/>
  <c r="S48" i="7"/>
  <c r="B14" i="7"/>
  <c r="S15" i="7"/>
  <c r="S25" i="7"/>
  <c r="S14" i="7"/>
  <c r="S46" i="7"/>
  <c r="S12" i="7"/>
  <c r="B18" i="7"/>
  <c r="S58" i="7"/>
  <c r="S18" i="7"/>
  <c r="S52" i="7"/>
  <c r="B30" i="7"/>
  <c r="S49" i="7"/>
  <c r="S66" i="7"/>
  <c r="S35" i="7"/>
  <c r="B52" i="7"/>
  <c r="S10" i="7"/>
  <c r="B29" i="7"/>
  <c r="S36" i="7"/>
  <c r="B31" i="7"/>
  <c r="B41" i="7"/>
  <c r="B61" i="7"/>
  <c r="B9" i="7"/>
  <c r="S60" i="7"/>
  <c r="S50" i="7"/>
  <c r="B55" i="7"/>
  <c r="S34" i="7"/>
  <c r="B13" i="7"/>
  <c r="S20" i="7"/>
  <c r="B36" i="7"/>
  <c r="B42" i="7"/>
  <c r="S59" i="7"/>
  <c r="B10" i="7"/>
  <c r="S55" i="7"/>
  <c r="B11" i="7"/>
  <c r="B17" i="7"/>
  <c r="S64" i="7"/>
  <c r="S9" i="7"/>
  <c r="B33" i="7"/>
  <c r="B28" i="7"/>
  <c r="S63" i="7"/>
  <c r="S45" i="7"/>
  <c r="B66" i="7"/>
  <c r="B58" i="7"/>
  <c r="B60" i="7"/>
  <c r="B27" i="7"/>
  <c r="B26" i="7"/>
  <c r="B40" i="7"/>
  <c r="S54" i="7"/>
  <c r="B50" i="7"/>
  <c r="B57" i="7"/>
  <c r="S38" i="7"/>
  <c r="B21" i="7"/>
  <c r="B19" i="7"/>
  <c r="S47" i="7"/>
  <c r="S39" i="7"/>
  <c r="B53" i="7"/>
  <c r="B67" i="7"/>
  <c r="S24" i="7"/>
  <c r="S62" i="7"/>
  <c r="B22" i="7"/>
  <c r="S32" i="7"/>
  <c r="B20" i="7"/>
  <c r="B46" i="7"/>
  <c r="S56" i="7"/>
  <c r="B62" i="7"/>
  <c r="S26" i="7"/>
  <c r="B35" i="7"/>
  <c r="B49" i="7"/>
  <c r="B25" i="7"/>
  <c r="B63" i="7"/>
  <c r="S65" i="7"/>
  <c r="S23" i="7"/>
  <c r="B54" i="7"/>
  <c r="B38" i="7"/>
  <c r="B59" i="7"/>
  <c r="S43" i="7"/>
  <c r="S51" i="7"/>
  <c r="B51" i="7"/>
  <c r="B23" i="7"/>
  <c r="B16" i="7"/>
  <c r="B47" i="7"/>
  <c r="S41" i="7"/>
  <c r="B56" i="7"/>
  <c r="S44" i="7"/>
  <c r="S21" i="7"/>
  <c r="S22" i="7"/>
  <c r="S13" i="7"/>
  <c r="B37" i="7"/>
  <c r="S37" i="7"/>
  <c r="B48" i="7"/>
  <c r="S67" i="7"/>
  <c r="B65" i="7"/>
  <c r="S19" i="7"/>
  <c r="S57" i="7"/>
  <c r="F27" i="7" l="1"/>
  <c r="F38" i="7"/>
  <c r="F56" i="7"/>
  <c r="F62" i="7"/>
  <c r="F60" i="7"/>
  <c r="F58" i="7"/>
  <c r="F26" i="7"/>
  <c r="F35" i="7"/>
  <c r="F46" i="7"/>
  <c r="F66" i="7"/>
  <c r="F20" i="7"/>
  <c r="F65" i="7"/>
  <c r="F33" i="7"/>
  <c r="F59" i="7"/>
  <c r="F19" i="7"/>
  <c r="F53" i="7"/>
  <c r="F57" i="7"/>
  <c r="F25" i="7"/>
  <c r="F47" i="7"/>
  <c r="F37" i="7"/>
  <c r="F36" i="7"/>
  <c r="F61" i="7"/>
  <c r="F49" i="7"/>
  <c r="F18" i="7"/>
  <c r="F63" i="7"/>
  <c r="F28" i="7"/>
  <c r="F17" i="7"/>
  <c r="F23" i="7"/>
  <c r="F13" i="7"/>
  <c r="F29" i="7"/>
  <c r="F54" i="7"/>
  <c r="F51" i="7"/>
  <c r="F52" i="7"/>
  <c r="F14" i="7"/>
  <c r="F31" i="7"/>
  <c r="F21" i="7"/>
  <c r="F50" i="7"/>
  <c r="F40" i="7"/>
  <c r="F41" i="7"/>
  <c r="F22" i="7"/>
  <c r="F67" i="7"/>
  <c r="F30" i="7"/>
  <c r="F48" i="7"/>
  <c r="F16" i="7"/>
  <c r="F42" i="7"/>
  <c r="F55" i="7"/>
  <c r="F10" i="7"/>
  <c r="F11" i="7"/>
  <c r="F9" i="7"/>
  <c r="R62" i="7"/>
  <c r="G62" i="7" s="1"/>
  <c r="O62" i="7"/>
  <c r="O65" i="7"/>
  <c r="R65" i="7"/>
  <c r="G65" i="7" s="1"/>
  <c r="O59" i="7"/>
  <c r="R59" i="7"/>
  <c r="G59" i="7" s="1"/>
  <c r="R9" i="7"/>
  <c r="G9" i="7" s="1"/>
  <c r="P9" i="7"/>
  <c r="Q9" i="7"/>
  <c r="O9" i="7"/>
  <c r="O54" i="7"/>
  <c r="R54" i="7"/>
  <c r="G54" i="7" s="1"/>
  <c r="O63" i="7"/>
  <c r="R63" i="7"/>
  <c r="G63" i="7" s="1"/>
  <c r="O55" i="7"/>
  <c r="R55" i="7"/>
  <c r="G55" i="7" s="1"/>
  <c r="O57" i="7"/>
  <c r="R57" i="7"/>
  <c r="G57" i="7" s="1"/>
  <c r="O66" i="7"/>
  <c r="R66" i="7"/>
  <c r="G66" i="7" s="1"/>
  <c r="O58" i="7"/>
  <c r="R58" i="7"/>
  <c r="G58" i="7" s="1"/>
  <c r="O67" i="7"/>
  <c r="R67" i="7"/>
  <c r="G67" i="7" s="1"/>
  <c r="O50" i="7"/>
  <c r="R50" i="7"/>
  <c r="G50" i="7" s="1"/>
  <c r="O61" i="7"/>
  <c r="R61" i="7"/>
  <c r="G61" i="7" s="1"/>
  <c r="O51" i="7"/>
  <c r="R51" i="7"/>
  <c r="G51" i="7" s="1"/>
  <c r="O53" i="7"/>
  <c r="R53" i="7"/>
  <c r="G53" i="7" s="1"/>
  <c r="R60" i="7"/>
  <c r="G60" i="7" s="1"/>
  <c r="O60" i="7"/>
  <c r="O52" i="7"/>
  <c r="R52" i="7"/>
  <c r="G52" i="7" s="1"/>
  <c r="O56" i="7"/>
  <c r="R56" i="7"/>
  <c r="G56" i="7" s="1"/>
  <c r="F58" i="4"/>
  <c r="F57" i="4"/>
  <c r="F59" i="4"/>
  <c r="F60" i="4"/>
  <c r="F61" i="4"/>
  <c r="F62" i="4"/>
  <c r="F63" i="4"/>
  <c r="F64" i="4"/>
  <c r="B44" i="7"/>
  <c r="B43" i="7"/>
  <c r="S31" i="7"/>
  <c r="S17" i="7"/>
  <c r="B39" i="7"/>
  <c r="B24" i="7"/>
  <c r="S16" i="7"/>
  <c r="S40" i="7"/>
  <c r="S61" i="7"/>
  <c r="S30" i="7"/>
  <c r="B32" i="7"/>
  <c r="S42" i="7"/>
  <c r="S53" i="7"/>
  <c r="S27" i="7"/>
  <c r="S11" i="7"/>
  <c r="B34" i="7"/>
  <c r="B12" i="7"/>
  <c r="B15" i="7"/>
  <c r="S29" i="7"/>
  <c r="B64" i="7"/>
  <c r="B45" i="7"/>
  <c r="S28" i="7"/>
  <c r="S33" i="7"/>
  <c r="F39" i="7" l="1"/>
  <c r="F24" i="7"/>
  <c r="F45" i="7"/>
  <c r="F34" i="7"/>
  <c r="F32" i="7"/>
  <c r="O64" i="7"/>
  <c r="F64" i="7"/>
  <c r="R64" i="7"/>
  <c r="G64" i="7" s="1"/>
  <c r="F15" i="7"/>
  <c r="F44" i="7"/>
  <c r="F43" i="7"/>
  <c r="F12" i="7"/>
  <c r="Q62" i="7"/>
  <c r="P49" i="7"/>
  <c r="Q65" i="7"/>
  <c r="Q59" i="7"/>
  <c r="P54" i="7"/>
  <c r="Q55" i="7"/>
  <c r="Q57" i="7"/>
  <c r="P58" i="7"/>
  <c r="P67" i="7"/>
  <c r="Q53" i="7"/>
  <c r="P48" i="7"/>
  <c r="Q52" i="7"/>
  <c r="P56" i="7"/>
  <c r="Q63" i="7"/>
  <c r="Q50" i="7"/>
  <c r="P61" i="7"/>
  <c r="P52" i="7"/>
  <c r="P45" i="7"/>
  <c r="P62" i="7"/>
  <c r="P65" i="7"/>
  <c r="P59" i="7"/>
  <c r="Q54" i="7"/>
  <c r="P63" i="7"/>
  <c r="P66" i="7"/>
  <c r="Q67" i="7"/>
  <c r="P50" i="7"/>
  <c r="Q38" i="7"/>
  <c r="Q51" i="7"/>
  <c r="Q60" i="7"/>
  <c r="P64" i="7"/>
  <c r="Q45" i="7"/>
  <c r="Q66" i="7"/>
  <c r="P38" i="7"/>
  <c r="P51" i="7"/>
  <c r="Q56" i="7"/>
  <c r="Q49" i="7"/>
  <c r="P55" i="7"/>
  <c r="P57" i="7"/>
  <c r="Q58" i="7"/>
  <c r="Q61" i="7"/>
  <c r="P60" i="7"/>
  <c r="Q48" i="7"/>
  <c r="Q64" i="7"/>
  <c r="P53" i="7"/>
  <c r="P17" i="7"/>
  <c r="Q17" i="7"/>
  <c r="Q20" i="7"/>
  <c r="P20" i="7"/>
  <c r="Q18" i="7"/>
  <c r="P18" i="7"/>
  <c r="P47" i="7"/>
  <c r="Q47" i="7"/>
  <c r="P27" i="7"/>
  <c r="Q27" i="7"/>
  <c r="Q21" i="7"/>
  <c r="P21" i="7"/>
  <c r="P28" i="7"/>
  <c r="Q28" i="7"/>
  <c r="P46" i="7"/>
  <c r="Q46" i="7"/>
  <c r="Q44" i="7"/>
  <c r="P44" i="7"/>
  <c r="P37" i="7"/>
  <c r="Q37" i="7"/>
  <c r="Q26" i="7"/>
  <c r="P26" i="7"/>
  <c r="Q34" i="7"/>
  <c r="P34" i="7"/>
  <c r="P43" i="7"/>
  <c r="Q43" i="7"/>
  <c r="P36" i="7"/>
  <c r="Q36" i="7"/>
  <c r="P25" i="7"/>
  <c r="Q25" i="7"/>
  <c r="Q42" i="7"/>
  <c r="P42" i="7"/>
  <c r="P35" i="7"/>
  <c r="Q35" i="7"/>
  <c r="P39" i="7"/>
  <c r="Q39" i="7"/>
  <c r="P41" i="7"/>
  <c r="Q41" i="7"/>
  <c r="Q23" i="7"/>
  <c r="P23" i="7"/>
  <c r="P32" i="7"/>
  <c r="Q32" i="7"/>
  <c r="Q40" i="7"/>
  <c r="P40" i="7"/>
  <c r="Q22" i="7"/>
  <c r="P22" i="7"/>
  <c r="Q31" i="7"/>
  <c r="P31" i="7"/>
  <c r="P29" i="7"/>
  <c r="Q29" i="7"/>
  <c r="P30" i="7"/>
  <c r="Q30" i="7"/>
  <c r="Q24" i="7"/>
  <c r="P24" i="7"/>
  <c r="J144" i="8"/>
  <c r="J115" i="8"/>
  <c r="J116" i="8"/>
  <c r="J114" i="8"/>
  <c r="J233" i="8"/>
  <c r="J220" i="8"/>
  <c r="J201" i="8"/>
  <c r="J202" i="8"/>
  <c r="J203" i="8"/>
  <c r="J204" i="8"/>
  <c r="J205" i="8"/>
  <c r="J206" i="8"/>
  <c r="J207" i="8"/>
  <c r="J208" i="8"/>
  <c r="J200" i="8"/>
  <c r="J126" i="8"/>
  <c r="K34" i="8"/>
  <c r="K40" i="8"/>
  <c r="K43" i="8"/>
  <c r="K96" i="8"/>
  <c r="K108" i="8"/>
  <c r="K109" i="8"/>
  <c r="K128" i="8"/>
  <c r="K160" i="8"/>
  <c r="K196" i="8"/>
  <c r="K216" i="8"/>
  <c r="K251" i="8"/>
  <c r="K265" i="8"/>
  <c r="K10" i="8"/>
  <c r="O115" i="1"/>
  <c r="P115" i="1"/>
  <c r="O114" i="1"/>
  <c r="O108" i="1"/>
  <c r="P108" i="1"/>
  <c r="P107" i="1"/>
  <c r="O107" i="1"/>
  <c r="P99" i="1"/>
  <c r="P98" i="1"/>
  <c r="O99" i="1"/>
  <c r="O98" i="1"/>
  <c r="AO108" i="1"/>
  <c r="AG98" i="1"/>
  <c r="X108" i="1"/>
  <c r="Y107" i="1"/>
  <c r="AH98" i="1"/>
  <c r="J23" i="8" l="1"/>
  <c r="J24" i="8"/>
  <c r="J25" i="8"/>
  <c r="J27" i="8"/>
  <c r="J37" i="8"/>
  <c r="J38" i="8"/>
  <c r="J54" i="8"/>
  <c r="J61" i="8"/>
  <c r="J62" i="8"/>
  <c r="J63" i="8"/>
  <c r="J66" i="8"/>
  <c r="J67" i="8"/>
  <c r="J69" i="8"/>
  <c r="J74" i="8"/>
  <c r="J90" i="8"/>
  <c r="J179" i="8"/>
  <c r="J185" i="8"/>
  <c r="J186" i="8"/>
  <c r="J188" i="8"/>
  <c r="J187" i="8"/>
  <c r="J189" i="8"/>
  <c r="J190" i="8"/>
  <c r="J191" i="8"/>
  <c r="J192" i="8"/>
  <c r="J193" i="8"/>
  <c r="J224" i="8"/>
  <c r="J238" i="8"/>
  <c r="J252" i="8"/>
  <c r="J263" i="8"/>
  <c r="J20" i="8"/>
  <c r="I32" i="8"/>
  <c r="I31" i="8"/>
  <c r="I75" i="8"/>
  <c r="I89" i="8"/>
  <c r="I123" i="8"/>
  <c r="I133" i="8"/>
  <c r="I137" i="8"/>
  <c r="I211" i="8"/>
  <c r="I217" i="8"/>
  <c r="I223" i="8"/>
  <c r="I229" i="8"/>
  <c r="I245" i="8"/>
  <c r="I246" i="8"/>
  <c r="I248" i="8"/>
  <c r="I257" i="8"/>
  <c r="I256" i="8"/>
  <c r="I258" i="8"/>
  <c r="I259" i="8"/>
  <c r="I267" i="8"/>
  <c r="I11" i="8"/>
  <c r="H7" i="8"/>
  <c r="H23" i="8"/>
  <c r="H56" i="8"/>
  <c r="H80" i="8"/>
  <c r="H87" i="8"/>
  <c r="H88" i="8"/>
  <c r="H104" i="8"/>
  <c r="H105" i="8"/>
  <c r="H115" i="8"/>
  <c r="H124" i="8"/>
  <c r="H129" i="8"/>
  <c r="H181" i="8"/>
  <c r="H201" i="8"/>
  <c r="H200" i="8"/>
  <c r="H230" i="8"/>
  <c r="H243" i="8"/>
  <c r="H264" i="8"/>
  <c r="H266" i="8"/>
  <c r="H6" i="8"/>
  <c r="G237" i="8"/>
  <c r="G85" i="8"/>
  <c r="G194" i="8"/>
  <c r="G5" i="8"/>
  <c r="G16" i="8"/>
  <c r="G17" i="8"/>
  <c r="G18" i="8"/>
  <c r="G118" i="8"/>
  <c r="G119" i="8"/>
  <c r="G117" i="8"/>
  <c r="G26" i="8"/>
  <c r="G152" i="8"/>
  <c r="G113" i="8"/>
  <c r="G64" i="8"/>
  <c r="G112" i="8"/>
  <c r="G106" i="8"/>
  <c r="G210" i="8"/>
  <c r="G83" i="8"/>
  <c r="G209" i="8"/>
  <c r="G84" i="8"/>
  <c r="G134" i="8"/>
  <c r="G47" i="8"/>
  <c r="G81" i="8"/>
  <c r="G195" i="8"/>
  <c r="G144" i="8"/>
  <c r="G207" i="8"/>
  <c r="G110" i="8"/>
  <c r="G86" i="8"/>
  <c r="F28" i="8"/>
  <c r="F33" i="8"/>
  <c r="F39" i="8"/>
  <c r="F65" i="8"/>
  <c r="F71" i="8"/>
  <c r="F121" i="8"/>
  <c r="F131" i="8"/>
  <c r="F130" i="8"/>
  <c r="F132" i="8"/>
  <c r="F141" i="8"/>
  <c r="F173" i="8"/>
  <c r="F240" i="8"/>
  <c r="F244" i="8"/>
  <c r="F260" i="8"/>
  <c r="F261" i="8"/>
  <c r="F262" i="8"/>
  <c r="F3" i="8"/>
  <c r="E45" i="8"/>
  <c r="E49" i="8"/>
  <c r="E52" i="8"/>
  <c r="E125" i="8"/>
  <c r="E126" i="8"/>
  <c r="E136" i="8"/>
  <c r="E151" i="8"/>
  <c r="E157" i="8"/>
  <c r="E159" i="8"/>
  <c r="E166" i="8"/>
  <c r="E167" i="8"/>
  <c r="E168" i="8"/>
  <c r="E174" i="8"/>
  <c r="E175" i="8"/>
  <c r="E199" i="8"/>
  <c r="E214" i="8"/>
  <c r="E215" i="8"/>
  <c r="E222" i="8"/>
  <c r="E227" i="8"/>
  <c r="E254" i="8"/>
  <c r="E269" i="8"/>
  <c r="E270" i="8"/>
  <c r="E22" i="8"/>
  <c r="D19" i="8"/>
  <c r="D180" i="8"/>
  <c r="D36" i="8"/>
  <c r="D44" i="8"/>
  <c r="D48" i="8"/>
  <c r="D51" i="8"/>
  <c r="D58" i="8"/>
  <c r="D68" i="8"/>
  <c r="D78" i="8"/>
  <c r="D103" i="8"/>
  <c r="D122" i="8"/>
  <c r="D147" i="8"/>
  <c r="D149" i="8"/>
  <c r="D150" i="8"/>
  <c r="D153" i="8"/>
  <c r="D154" i="8"/>
  <c r="D170" i="8"/>
  <c r="D171" i="8"/>
  <c r="D172" i="8"/>
  <c r="D182" i="8"/>
  <c r="D213" i="8"/>
  <c r="D220" i="8"/>
  <c r="D231" i="8"/>
  <c r="D232" i="8"/>
  <c r="D241" i="8"/>
  <c r="D249" i="8"/>
  <c r="D255" i="8"/>
  <c r="D12" i="8"/>
  <c r="C8" i="8"/>
  <c r="C9" i="8"/>
  <c r="C13" i="8"/>
  <c r="C15" i="8"/>
  <c r="C14" i="8"/>
  <c r="C50" i="8"/>
  <c r="C53" i="8"/>
  <c r="C55" i="8"/>
  <c r="C57" i="8"/>
  <c r="C59" i="8"/>
  <c r="C60" i="8"/>
  <c r="C76" i="8"/>
  <c r="C77" i="8"/>
  <c r="C97" i="8"/>
  <c r="C98" i="8"/>
  <c r="C99" i="8"/>
  <c r="C100" i="8"/>
  <c r="C101" i="8"/>
  <c r="C102" i="8"/>
  <c r="C107" i="8"/>
  <c r="C111" i="8"/>
  <c r="C114" i="8"/>
  <c r="C120" i="8"/>
  <c r="C127" i="8"/>
  <c r="C140" i="8"/>
  <c r="C139" i="8"/>
  <c r="C142" i="8"/>
  <c r="C145" i="8"/>
  <c r="C155" i="8"/>
  <c r="C164" i="8"/>
  <c r="C165" i="8"/>
  <c r="C234" i="8"/>
  <c r="C183" i="8"/>
  <c r="C197" i="8"/>
  <c r="C198" i="8"/>
  <c r="C218" i="8"/>
  <c r="C221" i="8"/>
  <c r="C226" i="8"/>
  <c r="C228" i="8"/>
  <c r="C233" i="8"/>
  <c r="C235" i="8"/>
  <c r="C236" i="8"/>
  <c r="C242" i="8"/>
  <c r="C250" i="8"/>
  <c r="C253" i="8"/>
  <c r="C4" i="8"/>
  <c r="AH107" i="1"/>
  <c r="AO107" i="1"/>
  <c r="X107" i="1"/>
  <c r="AN115" i="1"/>
  <c r="AN107" i="1"/>
  <c r="AG99" i="1"/>
  <c r="Y108" i="1"/>
  <c r="X99" i="1"/>
  <c r="AH115" i="1"/>
  <c r="Y115" i="1"/>
  <c r="X115" i="1"/>
  <c r="AG107" i="1"/>
  <c r="AO98" i="1"/>
  <c r="AG115" i="1"/>
  <c r="Y99" i="1"/>
  <c r="AN99" i="1"/>
  <c r="AN108" i="1"/>
  <c r="X98" i="1"/>
  <c r="Y98" i="1"/>
  <c r="AO115" i="1"/>
  <c r="AH99" i="1"/>
  <c r="AH108" i="1"/>
  <c r="AG108" i="1"/>
  <c r="AO99" i="1"/>
  <c r="AN98" i="1"/>
  <c r="O110" i="1" l="1"/>
  <c r="P110" i="1"/>
  <c r="O111" i="1"/>
  <c r="P111" i="1"/>
  <c r="O112" i="1"/>
  <c r="P112" i="1"/>
  <c r="O113" i="1"/>
  <c r="P113" i="1"/>
  <c r="P114" i="1"/>
  <c r="P109" i="1"/>
  <c r="O109" i="1"/>
  <c r="O101" i="1"/>
  <c r="P101" i="1"/>
  <c r="O102" i="1"/>
  <c r="P102" i="1"/>
  <c r="O103" i="1"/>
  <c r="P103" i="1"/>
  <c r="O104" i="1"/>
  <c r="P104" i="1"/>
  <c r="O105" i="1"/>
  <c r="P105" i="1"/>
  <c r="O106" i="1"/>
  <c r="P106" i="1"/>
  <c r="P100" i="1"/>
  <c r="O100" i="1"/>
  <c r="P97" i="1"/>
  <c r="O97" i="1"/>
  <c r="P96" i="1"/>
  <c r="O96" i="1"/>
  <c r="P95" i="1"/>
  <c r="O95" i="1"/>
  <c r="P94" i="1"/>
  <c r="O94" i="1"/>
  <c r="P93" i="1"/>
  <c r="O93" i="1"/>
  <c r="P92" i="1"/>
  <c r="O92" i="1"/>
  <c r="P91" i="1"/>
  <c r="O91" i="1"/>
  <c r="F38" i="4" l="1"/>
  <c r="F39" i="4"/>
  <c r="F40" i="4"/>
  <c r="F41" i="4"/>
  <c r="F42" i="4"/>
  <c r="F43" i="4"/>
  <c r="F44" i="4"/>
  <c r="F45" i="4"/>
  <c r="F46" i="4"/>
  <c r="F47" i="4"/>
  <c r="F48" i="4"/>
  <c r="F49" i="4"/>
  <c r="F50" i="4"/>
  <c r="F51" i="4"/>
  <c r="F52" i="4"/>
  <c r="F53" i="4"/>
  <c r="F22" i="4"/>
  <c r="E40" i="4" l="1"/>
  <c r="E51" i="4"/>
  <c r="E47" i="4"/>
  <c r="E43" i="4"/>
  <c r="E39" i="4"/>
  <c r="E50" i="4"/>
  <c r="E42" i="4"/>
  <c r="E53" i="4"/>
  <c r="E49" i="4"/>
  <c r="E45" i="4"/>
  <c r="E41" i="4"/>
  <c r="E46" i="4"/>
  <c r="E38" i="4"/>
  <c r="E52" i="4"/>
  <c r="E48" i="4"/>
  <c r="E44" i="4"/>
  <c r="F23" i="4"/>
  <c r="F24" i="4"/>
  <c r="F25" i="4"/>
  <c r="F26" i="4"/>
  <c r="F27" i="4"/>
  <c r="F28" i="4"/>
  <c r="F29" i="4"/>
  <c r="F30" i="4"/>
  <c r="F31" i="4"/>
  <c r="F32" i="4"/>
  <c r="F33" i="4"/>
  <c r="F34" i="4"/>
  <c r="F3" i="4"/>
  <c r="F4" i="4"/>
  <c r="F5" i="4"/>
  <c r="F6" i="4"/>
  <c r="F7" i="4"/>
  <c r="F8" i="4"/>
  <c r="F9" i="4"/>
  <c r="E22" i="4" l="1"/>
  <c r="E5" i="4"/>
  <c r="E4" i="4"/>
  <c r="E8" i="4"/>
  <c r="E6" i="4"/>
  <c r="E3" i="4"/>
  <c r="E9" i="4"/>
  <c r="E26" i="4"/>
  <c r="E27" i="4"/>
  <c r="E31" i="4"/>
  <c r="E34" i="4"/>
  <c r="E30" i="4"/>
  <c r="E23" i="4"/>
  <c r="E33" i="4"/>
  <c r="E29" i="4"/>
  <c r="E25" i="4"/>
  <c r="E24" i="4"/>
  <c r="E32" i="4"/>
  <c r="E28" i="4"/>
  <c r="E7" i="4"/>
  <c r="A3" i="4" l="1"/>
  <c r="H36" i="1" l="1"/>
  <c r="D19" i="1"/>
  <c r="D20" i="1"/>
  <c r="D21" i="1"/>
  <c r="D22" i="1"/>
  <c r="D23" i="1"/>
  <c r="D24" i="1"/>
  <c r="D25" i="1"/>
  <c r="H50" i="1"/>
  <c r="P19" i="7" l="1"/>
  <c r="Q19" i="7"/>
  <c r="Q16" i="7"/>
  <c r="P16" i="7"/>
  <c r="Q13" i="7"/>
  <c r="P13" i="7"/>
  <c r="P14" i="7"/>
  <c r="Q14" i="7"/>
  <c r="P33" i="7"/>
  <c r="Q33" i="7"/>
  <c r="Q15" i="7"/>
  <c r="P15" i="7"/>
  <c r="P12" i="7"/>
  <c r="Q12" i="7"/>
  <c r="P11" i="7"/>
  <c r="Q11" i="7"/>
  <c r="P10" i="7"/>
  <c r="Q10" i="7"/>
  <c r="E76" i="1"/>
  <c r="O49" i="7" l="1"/>
  <c r="R49" i="7"/>
  <c r="G49" i="7" s="1"/>
  <c r="R48" i="7"/>
  <c r="G48" i="7" s="1"/>
  <c r="O48" i="7"/>
  <c r="O45" i="7"/>
  <c r="R45" i="7"/>
  <c r="G45" i="7" s="1"/>
  <c r="O36" i="7"/>
  <c r="O39" i="7"/>
  <c r="R39" i="7"/>
  <c r="G39" i="7" s="1"/>
  <c r="R40" i="7"/>
  <c r="G40" i="7" s="1"/>
  <c r="O40" i="7"/>
  <c r="O41" i="7"/>
  <c r="R41" i="7"/>
  <c r="G41" i="7" s="1"/>
  <c r="O42" i="7"/>
  <c r="R42" i="7"/>
  <c r="G42" i="7" s="1"/>
  <c r="O43" i="7"/>
  <c r="R43" i="7"/>
  <c r="G43" i="7" s="1"/>
  <c r="R44" i="7"/>
  <c r="G44" i="7" s="1"/>
  <c r="O44" i="7"/>
  <c r="F61" i="1"/>
  <c r="E61" i="1"/>
  <c r="R36" i="7" l="1"/>
  <c r="G36" i="7" s="1"/>
  <c r="O29" i="7"/>
  <c r="R29" i="7"/>
  <c r="G29" i="7" s="1"/>
  <c r="O30" i="7"/>
  <c r="R30" i="7"/>
  <c r="G30" i="7" s="1"/>
  <c r="O31" i="7"/>
  <c r="R31" i="7"/>
  <c r="G31" i="7" s="1"/>
  <c r="R32" i="7"/>
  <c r="G32" i="7" s="1"/>
  <c r="O32" i="7"/>
  <c r="O33" i="7"/>
  <c r="R33" i="7"/>
  <c r="G33" i="7" s="1"/>
  <c r="R34" i="7"/>
  <c r="G34" i="7" s="1"/>
  <c r="O34" i="7"/>
  <c r="O35" i="7"/>
  <c r="R35" i="7"/>
  <c r="G35" i="7" s="1"/>
  <c r="E47" i="1"/>
  <c r="O25" i="7" s="1"/>
  <c r="E33" i="1"/>
  <c r="R28" i="7" l="1"/>
  <c r="G28" i="7" s="1"/>
  <c r="O28" i="7"/>
  <c r="R25" i="7"/>
  <c r="G25" i="7" s="1"/>
  <c r="O17" i="7"/>
  <c r="R17" i="7"/>
  <c r="G17" i="7" s="1"/>
  <c r="O14" i="7"/>
  <c r="R14" i="7"/>
  <c r="G14" i="7" s="1"/>
  <c r="R15" i="7"/>
  <c r="G15" i="7" s="1"/>
  <c r="O15" i="7"/>
  <c r="O20" i="7"/>
  <c r="R20" i="7"/>
  <c r="G20" i="7" s="1"/>
  <c r="R21" i="7"/>
  <c r="G21" i="7" s="1"/>
  <c r="O21" i="7"/>
  <c r="O22" i="7"/>
  <c r="R22" i="7"/>
  <c r="G22" i="7" s="1"/>
  <c r="R23" i="7"/>
  <c r="G23" i="7" s="1"/>
  <c r="O23" i="7"/>
  <c r="O24" i="7"/>
  <c r="R24" i="7"/>
  <c r="G24" i="7" s="1"/>
  <c r="R16" i="7"/>
  <c r="G16" i="7" s="1"/>
  <c r="O16" i="7"/>
  <c r="O10" i="7"/>
  <c r="R10" i="7"/>
  <c r="G10" i="7" s="1"/>
  <c r="R11" i="7"/>
  <c r="G11" i="7" s="1"/>
  <c r="O11" i="7"/>
  <c r="O19" i="7"/>
  <c r="O27" i="7"/>
  <c r="O13" i="7"/>
  <c r="O47" i="7"/>
  <c r="O38" i="7"/>
  <c r="R19" i="7"/>
  <c r="G19" i="7" s="1"/>
  <c r="R13" i="7"/>
  <c r="G13" i="7" s="1"/>
  <c r="R47" i="7"/>
  <c r="G47" i="7" s="1"/>
  <c r="R38" i="7"/>
  <c r="G38" i="7" s="1"/>
  <c r="R27" i="7"/>
  <c r="G27" i="7" s="1"/>
  <c r="R46" i="7"/>
  <c r="G46" i="7" s="1"/>
  <c r="O46" i="7"/>
  <c r="R12" i="7"/>
  <c r="G12" i="7" s="1"/>
  <c r="R37" i="7"/>
  <c r="G37" i="7" s="1"/>
  <c r="O26" i="7"/>
  <c r="O18" i="7"/>
  <c r="O12" i="7"/>
  <c r="R26" i="7"/>
  <c r="G26" i="7" s="1"/>
  <c r="R18" i="7"/>
  <c r="G18" i="7" s="1"/>
  <c r="O37" i="7"/>
  <c r="C78" i="1"/>
  <c r="C68" i="7" s="1"/>
  <c r="AC96" i="1"/>
  <c r="T105" i="1"/>
  <c r="AB110" i="1"/>
  <c r="S103" i="1"/>
  <c r="AG113" i="1"/>
  <c r="AK92" i="1"/>
  <c r="AB107" i="1"/>
  <c r="W91" i="1"/>
  <c r="AB101" i="1"/>
  <c r="AJ114" i="1"/>
  <c r="AG104" i="1"/>
  <c r="AL96" i="1"/>
  <c r="AJ105" i="1"/>
  <c r="AF108" i="1"/>
  <c r="X113" i="1"/>
  <c r="AF111" i="1"/>
  <c r="AK95" i="1"/>
  <c r="AA106" i="1"/>
  <c r="AJ97" i="1"/>
  <c r="AJ108" i="1"/>
  <c r="AG112" i="1"/>
  <c r="AJ95" i="1"/>
  <c r="T96" i="1"/>
  <c r="AI102" i="1"/>
  <c r="Y112" i="1"/>
  <c r="AJ109" i="1"/>
  <c r="AK113" i="1"/>
  <c r="AF114" i="1"/>
  <c r="H56" i="1"/>
  <c r="AL100" i="1"/>
  <c r="AN109" i="1"/>
  <c r="AA113" i="1"/>
  <c r="AI107" i="1"/>
  <c r="AM95" i="1"/>
  <c r="H59" i="1"/>
  <c r="T110" i="1"/>
  <c r="AL105" i="1"/>
  <c r="AF110" i="1"/>
  <c r="Z104" i="1"/>
  <c r="AA115" i="1"/>
  <c r="AM93" i="1"/>
  <c r="U111" i="1"/>
  <c r="AF99" i="1"/>
  <c r="AK105" i="1"/>
  <c r="U106" i="1"/>
  <c r="AB97" i="1"/>
  <c r="Q96" i="1"/>
  <c r="AG93" i="1"/>
  <c r="Y94" i="1"/>
  <c r="H44" i="1"/>
  <c r="AH104" i="1"/>
  <c r="AD95" i="1"/>
  <c r="AI92" i="1"/>
  <c r="AC103" i="1"/>
  <c r="Y92" i="1"/>
  <c r="AG97" i="1"/>
  <c r="AI115" i="1"/>
  <c r="T97" i="1"/>
  <c r="W109" i="1"/>
  <c r="AD113" i="1"/>
  <c r="AL108" i="1"/>
  <c r="AF93" i="1"/>
  <c r="S107" i="1"/>
  <c r="AD112" i="1"/>
  <c r="AN103" i="1"/>
  <c r="W111" i="1"/>
  <c r="H58" i="1"/>
  <c r="AB114" i="1"/>
  <c r="AD108" i="1"/>
  <c r="AH112" i="1"/>
  <c r="AG100" i="1"/>
  <c r="V112" i="1"/>
  <c r="U105" i="1"/>
  <c r="AB94" i="1"/>
  <c r="AF95" i="1"/>
  <c r="T94" i="1"/>
  <c r="S112" i="1"/>
  <c r="AH113" i="1"/>
  <c r="T107" i="1"/>
  <c r="AO102" i="1"/>
  <c r="R104" i="1"/>
  <c r="AK91" i="1"/>
  <c r="V99" i="1"/>
  <c r="Q95" i="1"/>
  <c r="T92" i="1"/>
  <c r="T109" i="1"/>
  <c r="AE97" i="1"/>
  <c r="S104" i="1"/>
  <c r="AE110" i="1"/>
  <c r="AB100" i="1"/>
  <c r="Q92" i="1"/>
  <c r="AN110" i="1"/>
  <c r="AH111" i="1"/>
  <c r="W104" i="1"/>
  <c r="AK100" i="1"/>
  <c r="AK114" i="1"/>
  <c r="V110" i="1"/>
  <c r="Q114" i="1"/>
  <c r="AC91" i="1"/>
  <c r="H43" i="1"/>
  <c r="AC105" i="1"/>
  <c r="AI99" i="1"/>
  <c r="AH103" i="1"/>
  <c r="AB103" i="1"/>
  <c r="AN105" i="1"/>
  <c r="AI98" i="1"/>
  <c r="AE111" i="1"/>
  <c r="AB115" i="1"/>
  <c r="AO106" i="1"/>
  <c r="AO95" i="1"/>
  <c r="AK111" i="1"/>
  <c r="W99" i="1"/>
  <c r="V111" i="1"/>
  <c r="Q107" i="1"/>
  <c r="U93" i="1"/>
  <c r="W101" i="1"/>
  <c r="AM114" i="1"/>
  <c r="R92" i="1"/>
  <c r="AK108" i="1"/>
  <c r="AA105" i="1"/>
  <c r="AA93" i="1"/>
  <c r="R103" i="1"/>
  <c r="AM104" i="1"/>
  <c r="Y104" i="1"/>
  <c r="AL110" i="1"/>
  <c r="AC98" i="1"/>
  <c r="AF104" i="1"/>
  <c r="T115" i="1"/>
  <c r="AF109" i="1"/>
  <c r="AM102" i="1"/>
  <c r="V97" i="1"/>
  <c r="AD92" i="1"/>
  <c r="R93" i="1"/>
  <c r="AE114" i="1"/>
  <c r="X110" i="1"/>
  <c r="AH110" i="1"/>
  <c r="AE105" i="1"/>
  <c r="AO91" i="1"/>
  <c r="R105" i="1"/>
  <c r="V102" i="1"/>
  <c r="AJ106" i="1"/>
  <c r="W107" i="1"/>
  <c r="T112" i="1"/>
  <c r="V93" i="1"/>
  <c r="AF91" i="1"/>
  <c r="AF96" i="1"/>
  <c r="T100" i="1"/>
  <c r="U114" i="1"/>
  <c r="R97" i="1"/>
  <c r="Z100" i="1"/>
  <c r="AE95" i="1"/>
  <c r="AL112" i="1"/>
  <c r="AM97" i="1"/>
  <c r="AG105" i="1"/>
  <c r="AJ104" i="1"/>
  <c r="X91" i="1"/>
  <c r="Z111" i="1"/>
  <c r="S115" i="1"/>
  <c r="AK97" i="1"/>
  <c r="AE106" i="1"/>
  <c r="AL113" i="1"/>
  <c r="X111" i="1"/>
  <c r="AJ110" i="1"/>
  <c r="U110" i="1"/>
  <c r="R109" i="1"/>
  <c r="S91" i="1"/>
  <c r="Q103" i="1"/>
  <c r="U109" i="1"/>
  <c r="AN92" i="1"/>
  <c r="AF103" i="1"/>
  <c r="Y106" i="1"/>
  <c r="W95" i="1"/>
  <c r="W93" i="1"/>
  <c r="S114" i="1"/>
  <c r="V105" i="1"/>
  <c r="AM110" i="1"/>
  <c r="AC93" i="1"/>
  <c r="AI110" i="1"/>
  <c r="AN113" i="1"/>
  <c r="AG96" i="1"/>
  <c r="AJ101" i="1"/>
  <c r="Z113" i="1"/>
  <c r="AH94" i="1"/>
  <c r="R101" i="1"/>
  <c r="AF98" i="1"/>
  <c r="AL101" i="1"/>
  <c r="V114" i="1"/>
  <c r="AE94" i="1"/>
  <c r="AH102" i="1"/>
  <c r="R114" i="1"/>
  <c r="AK112" i="1"/>
  <c r="AB102" i="1"/>
  <c r="Z108" i="1"/>
  <c r="Y114" i="1"/>
  <c r="AC110" i="1"/>
  <c r="AM113" i="1"/>
  <c r="AG111" i="1"/>
  <c r="AE96" i="1"/>
  <c r="AC97" i="1"/>
  <c r="AB98" i="1"/>
  <c r="AN100" i="1"/>
  <c r="AG103" i="1"/>
  <c r="V107" i="1"/>
  <c r="Z93" i="1"/>
  <c r="Y113" i="1"/>
  <c r="AE112" i="1"/>
  <c r="S98" i="1"/>
  <c r="AD111" i="1"/>
  <c r="AA97" i="1"/>
  <c r="AF112" i="1"/>
  <c r="Z112" i="1"/>
  <c r="AN91" i="1"/>
  <c r="AF100" i="1"/>
  <c r="AK102" i="1"/>
  <c r="Z106" i="1"/>
  <c r="AJ98" i="1"/>
  <c r="AO113" i="1"/>
  <c r="AH92" i="1"/>
  <c r="Q106" i="1"/>
  <c r="AO100" i="1"/>
  <c r="S95" i="1"/>
  <c r="S100" i="1"/>
  <c r="S102" i="1"/>
  <c r="AO103" i="1"/>
  <c r="AA104" i="1"/>
  <c r="AJ99" i="1"/>
  <c r="H40" i="1"/>
  <c r="AL107" i="1"/>
  <c r="Y101" i="1"/>
  <c r="Z92" i="1"/>
  <c r="X106" i="1"/>
  <c r="U115" i="1"/>
  <c r="AI112" i="1"/>
  <c r="AI106" i="1"/>
  <c r="Y111" i="1"/>
  <c r="AB93" i="1"/>
  <c r="X112" i="1"/>
  <c r="Y95" i="1"/>
  <c r="H39" i="1"/>
  <c r="AE91" i="1"/>
  <c r="AI101" i="1"/>
  <c r="W98" i="1"/>
  <c r="AD106" i="1"/>
  <c r="Q102" i="1"/>
  <c r="AJ91" i="1"/>
  <c r="AK106" i="1"/>
  <c r="U102" i="1"/>
  <c r="AJ112" i="1"/>
  <c r="AI96" i="1"/>
  <c r="U96" i="1"/>
  <c r="AF92" i="1"/>
  <c r="AJ102" i="1"/>
  <c r="AF97" i="1"/>
  <c r="X109" i="1"/>
  <c r="Y97" i="1"/>
  <c r="AO101" i="1"/>
  <c r="AJ93" i="1"/>
  <c r="AO94" i="1"/>
  <c r="AN114" i="1"/>
  <c r="AL109" i="1"/>
  <c r="AD97" i="1"/>
  <c r="AD115" i="1"/>
  <c r="AL104" i="1"/>
  <c r="U107" i="1"/>
  <c r="X114" i="1"/>
  <c r="AB106" i="1"/>
  <c r="Z107" i="1"/>
  <c r="AH100" i="1"/>
  <c r="X92" i="1"/>
  <c r="V98" i="1"/>
  <c r="AG92" i="1"/>
  <c r="AH95" i="1"/>
  <c r="AE109" i="1"/>
  <c r="R108" i="1"/>
  <c r="AG94" i="1"/>
  <c r="AC95" i="1"/>
  <c r="H46" i="1"/>
  <c r="R94" i="1"/>
  <c r="W100" i="1"/>
  <c r="V96" i="1"/>
  <c r="AM106" i="1"/>
  <c r="AI108" i="1"/>
  <c r="Z98" i="1"/>
  <c r="AL94" i="1"/>
  <c r="X95" i="1"/>
  <c r="Q100" i="1"/>
  <c r="R99" i="1"/>
  <c r="AA96" i="1"/>
  <c r="AO105" i="1"/>
  <c r="V103" i="1"/>
  <c r="H38" i="1"/>
  <c r="V109" i="1"/>
  <c r="R107" i="1"/>
  <c r="W114" i="1"/>
  <c r="Q99" i="1"/>
  <c r="AA107" i="1"/>
  <c r="AD114" i="1"/>
  <c r="Z97" i="1"/>
  <c r="AB109" i="1"/>
  <c r="AN94" i="1"/>
  <c r="AJ113" i="1"/>
  <c r="U101" i="1"/>
  <c r="AL106" i="1"/>
  <c r="Z110" i="1"/>
  <c r="V104" i="1"/>
  <c r="T113" i="1"/>
  <c r="AM115" i="1"/>
  <c r="AD100" i="1"/>
  <c r="AC92" i="1"/>
  <c r="Y110" i="1"/>
  <c r="AD98" i="1"/>
  <c r="T103" i="1"/>
  <c r="AO96" i="1"/>
  <c r="AK104" i="1"/>
  <c r="AE100" i="1"/>
  <c r="AE101" i="1"/>
  <c r="R100" i="1"/>
  <c r="AE113" i="1"/>
  <c r="T98" i="1"/>
  <c r="Z101" i="1"/>
  <c r="V100" i="1"/>
  <c r="AI95" i="1"/>
  <c r="AD94" i="1"/>
  <c r="T91" i="1"/>
  <c r="AI93" i="1"/>
  <c r="W106" i="1"/>
  <c r="W103" i="1"/>
  <c r="S108" i="1"/>
  <c r="X94" i="1"/>
  <c r="AB96" i="1"/>
  <c r="AL98" i="1"/>
  <c r="Q111" i="1"/>
  <c r="R96" i="1"/>
  <c r="AF107" i="1"/>
  <c r="Y100" i="1"/>
  <c r="AM96" i="1"/>
  <c r="AD101" i="1"/>
  <c r="U100" i="1"/>
  <c r="Q115" i="1"/>
  <c r="AC114" i="1"/>
  <c r="S111" i="1"/>
  <c r="X103" i="1"/>
  <c r="AG114" i="1"/>
  <c r="AM109" i="1"/>
  <c r="AM111" i="1"/>
  <c r="AF102" i="1"/>
  <c r="Q93" i="1"/>
  <c r="X101" i="1"/>
  <c r="AG101" i="1"/>
  <c r="AI103" i="1"/>
  <c r="T104" i="1"/>
  <c r="AA114" i="1"/>
  <c r="W102" i="1"/>
  <c r="V108" i="1"/>
  <c r="W115" i="1"/>
  <c r="AM103" i="1"/>
  <c r="AL97" i="1"/>
  <c r="AH91" i="1"/>
  <c r="AH96" i="1"/>
  <c r="V101" i="1"/>
  <c r="AE99" i="1"/>
  <c r="AI109" i="1"/>
  <c r="AM91" i="1"/>
  <c r="AE93" i="1"/>
  <c r="AC112" i="1"/>
  <c r="R91" i="1"/>
  <c r="Q104" i="1"/>
  <c r="T106" i="1"/>
  <c r="AI94" i="1"/>
  <c r="AN93" i="1"/>
  <c r="AO92" i="1"/>
  <c r="W96" i="1"/>
  <c r="AI97" i="1"/>
  <c r="R102" i="1"/>
  <c r="Z99" i="1"/>
  <c r="R95" i="1"/>
  <c r="AM107" i="1"/>
  <c r="AJ103" i="1"/>
  <c r="AH109" i="1"/>
  <c r="AD102" i="1"/>
  <c r="T93" i="1"/>
  <c r="AB91" i="1"/>
  <c r="H52" i="1"/>
  <c r="AK109" i="1"/>
  <c r="AM94" i="1"/>
  <c r="AJ111" i="1"/>
  <c r="AD110" i="1"/>
  <c r="AB112" i="1"/>
  <c r="X100" i="1"/>
  <c r="AC99" i="1"/>
  <c r="AD107" i="1"/>
  <c r="AK101" i="1"/>
  <c r="U97" i="1"/>
  <c r="AM105" i="1"/>
  <c r="Y109" i="1"/>
  <c r="U91" i="1"/>
  <c r="AL114" i="1"/>
  <c r="AM108" i="1"/>
  <c r="Q110" i="1"/>
  <c r="AM98" i="1"/>
  <c r="Z114" i="1"/>
  <c r="V113" i="1"/>
  <c r="V106" i="1"/>
  <c r="AO111" i="1"/>
  <c r="AA110" i="1"/>
  <c r="AL103" i="1"/>
  <c r="AM112" i="1"/>
  <c r="AL92" i="1"/>
  <c r="Q97" i="1"/>
  <c r="S94" i="1"/>
  <c r="AL91" i="1"/>
  <c r="R115" i="1"/>
  <c r="AC94" i="1"/>
  <c r="AB95" i="1"/>
  <c r="AJ96" i="1"/>
  <c r="AI113" i="1"/>
  <c r="AL99" i="1"/>
  <c r="T111" i="1"/>
  <c r="AA102" i="1"/>
  <c r="AA109" i="1"/>
  <c r="AG109" i="1"/>
  <c r="AK94" i="1"/>
  <c r="AM101" i="1"/>
  <c r="Y102" i="1"/>
  <c r="W94" i="1"/>
  <c r="R98" i="1"/>
  <c r="AO112" i="1"/>
  <c r="S92" i="1"/>
  <c r="S99" i="1"/>
  <c r="X104" i="1"/>
  <c r="AC104" i="1"/>
  <c r="Y96" i="1"/>
  <c r="AB104" i="1"/>
  <c r="AA103" i="1"/>
  <c r="AK96" i="1"/>
  <c r="AM92" i="1"/>
  <c r="AK110" i="1"/>
  <c r="AA112" i="1"/>
  <c r="AA95" i="1"/>
  <c r="H54" i="1"/>
  <c r="AL95" i="1"/>
  <c r="W97" i="1"/>
  <c r="AC102" i="1"/>
  <c r="AE107" i="1"/>
  <c r="AH97" i="1"/>
  <c r="AA99" i="1"/>
  <c r="Q105" i="1"/>
  <c r="U95" i="1"/>
  <c r="Z105" i="1"/>
  <c r="U99" i="1"/>
  <c r="AC115" i="1"/>
  <c r="V95" i="1"/>
  <c r="AN101" i="1"/>
  <c r="V91" i="1"/>
  <c r="AD103" i="1"/>
  <c r="W110" i="1"/>
  <c r="V94" i="1"/>
  <c r="Z103" i="1"/>
  <c r="AE92" i="1"/>
  <c r="AD93" i="1"/>
  <c r="U94" i="1"/>
  <c r="AN96" i="1"/>
  <c r="Z102" i="1"/>
  <c r="W105" i="1"/>
  <c r="AA101" i="1"/>
  <c r="AN97" i="1"/>
  <c r="S93" i="1"/>
  <c r="S101" i="1"/>
  <c r="T101" i="1"/>
  <c r="AG91" i="1"/>
  <c r="H45" i="1"/>
  <c r="AH106" i="1"/>
  <c r="AI105" i="1"/>
  <c r="S105" i="1"/>
  <c r="AI114" i="1"/>
  <c r="AN106" i="1"/>
  <c r="U113" i="1"/>
  <c r="AB113" i="1"/>
  <c r="U108" i="1"/>
  <c r="Z109" i="1"/>
  <c r="S109" i="1"/>
  <c r="AJ115" i="1"/>
  <c r="AL93" i="1"/>
  <c r="AF94" i="1"/>
  <c r="AC106" i="1"/>
  <c r="AM99" i="1"/>
  <c r="AE104" i="1"/>
  <c r="AE115" i="1"/>
  <c r="X97" i="1"/>
  <c r="U103" i="1"/>
  <c r="AO93" i="1"/>
  <c r="U104" i="1"/>
  <c r="R113" i="1"/>
  <c r="AN102" i="1"/>
  <c r="AN111" i="1"/>
  <c r="AB99" i="1"/>
  <c r="U98" i="1"/>
  <c r="Q101" i="1"/>
  <c r="Y103" i="1"/>
  <c r="AD104" i="1"/>
  <c r="AG95" i="1"/>
  <c r="AI100" i="1"/>
  <c r="AD91" i="1"/>
  <c r="Q112" i="1"/>
  <c r="S96" i="1"/>
  <c r="AI91" i="1"/>
  <c r="AN112" i="1"/>
  <c r="H53" i="1"/>
  <c r="Q108" i="1"/>
  <c r="H55" i="1"/>
  <c r="AJ100" i="1"/>
  <c r="AJ94" i="1"/>
  <c r="AO97" i="1"/>
  <c r="AE102" i="1"/>
  <c r="AE98" i="1"/>
  <c r="AI111" i="1"/>
  <c r="AN95" i="1"/>
  <c r="AN104" i="1"/>
  <c r="AD99" i="1"/>
  <c r="AC111" i="1"/>
  <c r="Q98" i="1"/>
  <c r="T95" i="1"/>
  <c r="S110" i="1"/>
  <c r="X93" i="1"/>
  <c r="Z96" i="1"/>
  <c r="AC107" i="1"/>
  <c r="AH114" i="1"/>
  <c r="AD105" i="1"/>
  <c r="W92" i="1"/>
  <c r="U92" i="1"/>
  <c r="X96" i="1"/>
  <c r="AF105" i="1"/>
  <c r="AL102" i="1"/>
  <c r="Z91" i="1"/>
  <c r="AO109" i="1"/>
  <c r="AF115" i="1"/>
  <c r="Y105" i="1"/>
  <c r="AO104" i="1"/>
  <c r="AB105" i="1"/>
  <c r="AB108" i="1"/>
  <c r="AA100" i="1"/>
  <c r="H60" i="1"/>
  <c r="AG102" i="1"/>
  <c r="AE103" i="1"/>
  <c r="AG106" i="1"/>
  <c r="AK93" i="1"/>
  <c r="Q91" i="1"/>
  <c r="AM100" i="1"/>
  <c r="AC101" i="1"/>
  <c r="T99" i="1"/>
  <c r="AG110" i="1"/>
  <c r="AJ107" i="1"/>
  <c r="AC100" i="1"/>
  <c r="AA92" i="1"/>
  <c r="Y91" i="1"/>
  <c r="AC109" i="1"/>
  <c r="AB92" i="1"/>
  <c r="AF101" i="1"/>
  <c r="AK103" i="1"/>
  <c r="V115" i="1"/>
  <c r="AA98" i="1"/>
  <c r="AD109" i="1"/>
  <c r="AI104" i="1"/>
  <c r="AJ92" i="1"/>
  <c r="W113" i="1"/>
  <c r="S106" i="1"/>
  <c r="R111" i="1"/>
  <c r="H41" i="1"/>
  <c r="AD96" i="1"/>
  <c r="Z115" i="1"/>
  <c r="AO114" i="1"/>
  <c r="AK99" i="1"/>
  <c r="AE108" i="1"/>
  <c r="Y93" i="1"/>
  <c r="H57" i="1"/>
  <c r="AA111" i="1"/>
  <c r="AC108" i="1"/>
  <c r="H42" i="1"/>
  <c r="R110" i="1"/>
  <c r="AA91" i="1"/>
  <c r="AA94" i="1"/>
  <c r="AH101" i="1"/>
  <c r="W112" i="1"/>
  <c r="AF106" i="1"/>
  <c r="Q109" i="1"/>
  <c r="AK107" i="1"/>
  <c r="X102" i="1"/>
  <c r="AK98" i="1"/>
  <c r="Z95" i="1"/>
  <c r="AA108" i="1"/>
  <c r="T102" i="1"/>
  <c r="R112" i="1"/>
  <c r="AC113" i="1"/>
  <c r="AK115" i="1"/>
  <c r="V92" i="1"/>
  <c r="AL111" i="1"/>
  <c r="AH105" i="1"/>
  <c r="X105" i="1"/>
  <c r="W108" i="1"/>
  <c r="AF113" i="1"/>
  <c r="AL115" i="1"/>
  <c r="T114" i="1"/>
  <c r="AO110" i="1"/>
  <c r="Z94" i="1"/>
  <c r="S113" i="1"/>
  <c r="R106" i="1"/>
  <c r="AB111" i="1"/>
  <c r="Q113" i="1"/>
  <c r="AH93" i="1"/>
  <c r="S97" i="1"/>
  <c r="U112" i="1"/>
  <c r="T108" i="1"/>
  <c r="Q94" i="1"/>
  <c r="L94" i="1" l="1"/>
  <c r="J41" i="1" s="1"/>
  <c r="L113" i="1"/>
  <c r="J70" i="1" s="1"/>
  <c r="F70" i="1" s="1"/>
  <c r="L109" i="1"/>
  <c r="J66" i="1" s="1"/>
  <c r="F66" i="1" s="1"/>
  <c r="I42" i="1"/>
  <c r="I57" i="1"/>
  <c r="I41" i="1"/>
  <c r="L116" i="1"/>
  <c r="L91" i="1"/>
  <c r="J38" i="1" s="1"/>
  <c r="I60" i="1"/>
  <c r="L98" i="1"/>
  <c r="J45" i="1" s="1"/>
  <c r="I55" i="1"/>
  <c r="L108" i="1"/>
  <c r="J60" i="1" s="1"/>
  <c r="I53" i="1"/>
  <c r="L112" i="1"/>
  <c r="J69" i="1" s="1"/>
  <c r="F69" i="1" s="1"/>
  <c r="L101" i="1"/>
  <c r="J53" i="1" s="1"/>
  <c r="I45" i="1"/>
  <c r="L105" i="1"/>
  <c r="J57" i="1" s="1"/>
  <c r="I54" i="1"/>
  <c r="L97" i="1"/>
  <c r="J44" i="1" s="1"/>
  <c r="L110" i="1"/>
  <c r="J67" i="1" s="1"/>
  <c r="F67" i="1" s="1"/>
  <c r="I52" i="1"/>
  <c r="L104" i="1"/>
  <c r="J56" i="1" s="1"/>
  <c r="L93" i="1"/>
  <c r="J40" i="1" s="1"/>
  <c r="L115" i="1"/>
  <c r="J72" i="1" s="1"/>
  <c r="F72" i="1" s="1"/>
  <c r="L111" i="1"/>
  <c r="J68" i="1" s="1"/>
  <c r="F68" i="1" s="1"/>
  <c r="L99" i="1"/>
  <c r="J46" i="1" s="1"/>
  <c r="I38" i="1"/>
  <c r="L100" i="1"/>
  <c r="J52" i="1" s="1"/>
  <c r="I46" i="1"/>
  <c r="L102" i="1"/>
  <c r="J54" i="1" s="1"/>
  <c r="I39" i="1"/>
  <c r="I40" i="1"/>
  <c r="L106" i="1"/>
  <c r="J58" i="1" s="1"/>
  <c r="L103" i="1"/>
  <c r="J55" i="1" s="1"/>
  <c r="L107" i="1"/>
  <c r="J59" i="1" s="1"/>
  <c r="I43" i="1"/>
  <c r="L114" i="1"/>
  <c r="J71" i="1" s="1"/>
  <c r="F71" i="1" s="1"/>
  <c r="L92" i="1"/>
  <c r="J39" i="1" s="1"/>
  <c r="L95" i="1"/>
  <c r="J42" i="1" s="1"/>
  <c r="I58" i="1"/>
  <c r="I44" i="1"/>
  <c r="L96" i="1"/>
  <c r="J43" i="1" s="1"/>
  <c r="I59" i="1"/>
  <c r="F59" i="1" s="1"/>
  <c r="I56" i="1"/>
  <c r="F58" i="1" l="1"/>
  <c r="F41" i="1"/>
  <c r="F40" i="1"/>
  <c r="F45" i="1"/>
  <c r="F46" i="1"/>
  <c r="F43" i="1"/>
  <c r="F55" i="1"/>
  <c r="F44" i="1"/>
  <c r="F56" i="1"/>
  <c r="F39" i="1"/>
  <c r="F52" i="1"/>
  <c r="F53" i="1"/>
  <c r="F57" i="1"/>
  <c r="F42" i="1"/>
  <c r="F38" i="1"/>
  <c r="F54" i="1"/>
  <c r="F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 Toellers</author>
  </authors>
  <commentList>
    <comment ref="L116" authorId="0" shapeId="0" xr:uid="{00000000-0006-0000-0000-000001000000}">
      <text>
        <r>
          <rPr>
            <sz val="9"/>
            <color indexed="81"/>
            <rFont val="Segoe UI"/>
            <family val="2"/>
          </rPr>
          <t xml:space="preserve">Zelle für VBA zum Sperren des Exportierens über &gt;0 if Schleife
</t>
        </r>
      </text>
    </comment>
  </commentList>
</comments>
</file>

<file path=xl/sharedStrings.xml><?xml version="1.0" encoding="utf-8"?>
<sst xmlns="http://schemas.openxmlformats.org/spreadsheetml/2006/main" count="11996" uniqueCount="985">
  <si>
    <t>Wahlpflichtmodule</t>
  </si>
  <si>
    <t>Auflagenmodule</t>
  </si>
  <si>
    <t>Grundlagen der Thermodynamik I für LRT</t>
  </si>
  <si>
    <t>Konstruktionslehre I (LRT)</t>
  </si>
  <si>
    <t>Luftfahrttechnik und Luftfahrtantriebe</t>
  </si>
  <si>
    <t>Raumfahrt</t>
  </si>
  <si>
    <t>Strömungslehre I</t>
  </si>
  <si>
    <t>Container</t>
  </si>
  <si>
    <t>Aerodynamik und Flugzeugentwurf I</t>
  </si>
  <si>
    <t>Analytische und numerische Methoden der Luft- und Raumfahrttechnik</t>
  </si>
  <si>
    <t>Luftfahrttriebwerke und Verbrennung</t>
  </si>
  <si>
    <t>Raumfahrttechnik I</t>
  </si>
  <si>
    <t>Regelung und Systementwurf</t>
  </si>
  <si>
    <t>Strukturdynamik</t>
  </si>
  <si>
    <t>LP</t>
  </si>
  <si>
    <t>Höhere Mathematik 3 (vertieft)</t>
  </si>
  <si>
    <t>A: Mathematische und physikalische Modellbildung in der LRT</t>
  </si>
  <si>
    <t>B: Experimentelle und numerische Simulationsmethoden in der LRT</t>
  </si>
  <si>
    <t>C: Informationstechnik in der LRT</t>
  </si>
  <si>
    <t>D: Materialien, Werkstoffe und Fertigungsverfahren in der LRT</t>
  </si>
  <si>
    <t>E: Flugführung und Systemtechnik in der LRT</t>
  </si>
  <si>
    <t>F: Entwurf, Auslegung und Bau von Luft- und Raumfahrzeugen</t>
  </si>
  <si>
    <t>G: Antriebs- und Energiesysteme in der LRT</t>
  </si>
  <si>
    <t>H: Raumfahrttechnik und Weltraumnutzung</t>
  </si>
  <si>
    <t>Aeroelastizität I</t>
  </si>
  <si>
    <t>Nichtlineare Methoden der Tragwerksberechnung</t>
  </si>
  <si>
    <t>Dropdown-Parameter</t>
  </si>
  <si>
    <t>Konflikt:</t>
  </si>
  <si>
    <t>CFD-Programmierseminar</t>
  </si>
  <si>
    <t>Matr.-Nummer</t>
  </si>
  <si>
    <t>Gesamtsumme</t>
  </si>
  <si>
    <t>Mail</t>
  </si>
  <si>
    <t>Aeroakustik der Luft- und Raumfahrt</t>
  </si>
  <si>
    <t>Dimensionsanalyse</t>
  </si>
  <si>
    <t>Elastische/inelastische Lichtstreuung</t>
  </si>
  <si>
    <t>Grundlagen der Turbulenzmodellierung</t>
  </si>
  <si>
    <t>Strömungsmesstechnik</t>
  </si>
  <si>
    <t>Turbulenz</t>
  </si>
  <si>
    <t>Analytische Methoden</t>
  </si>
  <si>
    <t>Modul-Kürzel</t>
  </si>
  <si>
    <t>Modulkürzel</t>
  </si>
  <si>
    <t>060110111</t>
  </si>
  <si>
    <t>060600119</t>
  </si>
  <si>
    <t>060600120</t>
  </si>
  <si>
    <t>060700301</t>
  </si>
  <si>
    <t>Analytische Lösungsmethoden für Wärme- und Stoffübertragungsprobleme</t>
  </si>
  <si>
    <t>060100010</t>
  </si>
  <si>
    <t>Analytische und  numerische Methoden der Luft- und Raumfahrttechnik</t>
  </si>
  <si>
    <t>060700300</t>
  </si>
  <si>
    <t>060700302</t>
  </si>
  <si>
    <t>060700400</t>
  </si>
  <si>
    <t>Einführung in die Charakterisierung und Anwendung poröser Medien in der Luft- und Raumfahrt</t>
  </si>
  <si>
    <t>060513112</t>
  </si>
  <si>
    <t>Einführung in die Finite-Elemente-Methode</t>
  </si>
  <si>
    <t>060700304</t>
  </si>
  <si>
    <t>Einführung in die Quantenmechanik und Spektroskopie</t>
  </si>
  <si>
    <t>060600401</t>
  </si>
  <si>
    <t>060600108</t>
  </si>
  <si>
    <t>Elastisch-plastische Tragwerke und Kontinua</t>
  </si>
  <si>
    <t>060600123</t>
  </si>
  <si>
    <t>060600111</t>
  </si>
  <si>
    <t>060110154</t>
  </si>
  <si>
    <t>060110123</t>
  </si>
  <si>
    <t>060110128</t>
  </si>
  <si>
    <t>Grenzschichtströmungen</t>
  </si>
  <si>
    <t>060110129</t>
  </si>
  <si>
    <t>Grenzschichtströmungsdynamik und -kontrolle</t>
  </si>
  <si>
    <t>060700192</t>
  </si>
  <si>
    <t>060700201</t>
  </si>
  <si>
    <t>Grundlagen der Verbrennungsprobleme der Luft- und Raumfahrt</t>
  </si>
  <si>
    <t>060110124</t>
  </si>
  <si>
    <t xml:space="preserve">Hyperschallströmung und –flug </t>
  </si>
  <si>
    <t>060700253</t>
  </si>
  <si>
    <t>Instationäre Gasdynamik und Stoßrohrprobleme</t>
  </si>
  <si>
    <t xml:space="preserve">060700163 </t>
  </si>
  <si>
    <t>Kinetische Gastheorie</t>
  </si>
  <si>
    <t>060110101</t>
  </si>
  <si>
    <t>Kompressible Strömungen I + II</t>
  </si>
  <si>
    <t>060110121</t>
  </si>
  <si>
    <t>060600125</t>
  </si>
  <si>
    <t>Materialermüdung und Bruchmechanik von metallischen Werkstoffen I</t>
  </si>
  <si>
    <t>060600114</t>
  </si>
  <si>
    <t>Materialermüdung und Bruchmechanik von metallischen Werkstoffen</t>
  </si>
  <si>
    <t>060120114</t>
  </si>
  <si>
    <t>Mathematische Methoden in der Strömungsmechanik</t>
  </si>
  <si>
    <t>060110127</t>
  </si>
  <si>
    <t>Mechanismen der Laminar-Turbulenten Transition</t>
  </si>
  <si>
    <t>060500113</t>
  </si>
  <si>
    <t>Modellierung von Wiedereintrittsströmungen</t>
  </si>
  <si>
    <t>060600124</t>
  </si>
  <si>
    <t>Nichtlineare Finite Elemente</t>
  </si>
  <si>
    <t>060600110</t>
  </si>
  <si>
    <t>Strukturdynamik - Programmierseminar</t>
  </si>
  <si>
    <t>060700184</t>
  </si>
  <si>
    <t>060110126</t>
  </si>
  <si>
    <t>Reibungsbehaftete Hyperschallströmung</t>
  </si>
  <si>
    <t>060110125</t>
  </si>
  <si>
    <t>Reibungsfreie Hyperschallströmung</t>
  </si>
  <si>
    <t>060600129</t>
  </si>
  <si>
    <t>Simulation gekoppelter Probleme mit der FEM</t>
  </si>
  <si>
    <t>060600128</t>
  </si>
  <si>
    <t>Simulation von Mehrphasen- und Mehrskalen-Materialien mit Homogenisierungsansätzen</t>
  </si>
  <si>
    <t>060700183</t>
  </si>
  <si>
    <t>Speziell Probleme der Wärmeübetragung</t>
  </si>
  <si>
    <t>060600118</t>
  </si>
  <si>
    <t>060400403</t>
  </si>
  <si>
    <t>060600116</t>
  </si>
  <si>
    <t>060700305</t>
  </si>
  <si>
    <t>Thermodynamik der Gemische</t>
  </si>
  <si>
    <t>060110152</t>
  </si>
  <si>
    <t>060700200</t>
  </si>
  <si>
    <t>Verbrennungsprobleme der Luft- und Raumfahrt</t>
  </si>
  <si>
    <t>Spezialiserungsrichtung</t>
  </si>
  <si>
    <t>060101001</t>
  </si>
  <si>
    <t>060400119</t>
  </si>
  <si>
    <t>060500098</t>
  </si>
  <si>
    <t>060200100</t>
  </si>
  <si>
    <t>060700009</t>
  </si>
  <si>
    <t>060100009</t>
  </si>
  <si>
    <t>060400003</t>
  </si>
  <si>
    <t>060500030</t>
  </si>
  <si>
    <t>060300013</t>
  </si>
  <si>
    <t>080410502</t>
  </si>
  <si>
    <t>060200010</t>
  </si>
  <si>
    <t>060700402</t>
  </si>
  <si>
    <t>Analyse tropfendynamischer Prozesse</t>
  </si>
  <si>
    <t>060110153</t>
  </si>
  <si>
    <t>Angewandte/ausgewählte Turbulenzmodelle</t>
  </si>
  <si>
    <t>041600108</t>
  </si>
  <si>
    <t>Probabilistik und Monte-Carlo-Methoden</t>
  </si>
  <si>
    <t>060120112</t>
  </si>
  <si>
    <t>060110122</t>
  </si>
  <si>
    <t>Differenzen-Verfahren hoher Genauigkeit</t>
  </si>
  <si>
    <t>060110151</t>
  </si>
  <si>
    <t>Digitale Strömungsvisualisierung</t>
  </si>
  <si>
    <t>060120133</t>
  </si>
  <si>
    <t>Discontinuous-Galerkin-Verfahren</t>
  </si>
  <si>
    <t>060120303</t>
  </si>
  <si>
    <t>Ein-und Mehrphasenströmungen und deren Anwendungen in der Industrie</t>
  </si>
  <si>
    <t>060513103</t>
  </si>
  <si>
    <t>060600117</t>
  </si>
  <si>
    <t>060700182</t>
  </si>
  <si>
    <t>Hochtemperatur-Messtechnik</t>
  </si>
  <si>
    <t>060120131</t>
  </si>
  <si>
    <t>Konstruktion von Discontinuous-Galerkin-Verfahren</t>
  </si>
  <si>
    <t>060120301</t>
  </si>
  <si>
    <t>Mehrphasenströmungen, Anwendungen und Simulation</t>
  </si>
  <si>
    <t>060400120</t>
  </si>
  <si>
    <t>Messtechnik in der Luft- und Raumfahrt</t>
  </si>
  <si>
    <t>060700181</t>
  </si>
  <si>
    <t>Messverfahren des Wärmetransports</t>
  </si>
  <si>
    <t>060600121</t>
  </si>
  <si>
    <t>Modellbildung für Finite Elemente I</t>
  </si>
  <si>
    <t>060600122</t>
  </si>
  <si>
    <t>Modellbildung für Finite Elemente I &amp; II</t>
  </si>
  <si>
    <t>060120302</t>
  </si>
  <si>
    <t>Numerische Modellierung von Mehrphasenströmungen</t>
  </si>
  <si>
    <t>060120115</t>
  </si>
  <si>
    <t>060800101</t>
  </si>
  <si>
    <t>Numerische Verbrennungssimulation</t>
  </si>
  <si>
    <t>060120132</t>
  </si>
  <si>
    <t>Programmierung  von Discontinuous-Galerkin-Verfahren</t>
  </si>
  <si>
    <t>060600112</t>
  </si>
  <si>
    <t>Seminar Angewandte Finite Elemente</t>
  </si>
  <si>
    <t>060500135</t>
  </si>
  <si>
    <t>Simulation verdünnter Gase und Plasmen</t>
  </si>
  <si>
    <t>060110162</t>
  </si>
  <si>
    <t>060110161</t>
  </si>
  <si>
    <t xml:space="preserve">Strömungsmesstechnik und Visualisierung  </t>
  </si>
  <si>
    <t>060600113</t>
  </si>
  <si>
    <t>Theorie und Anwendung expliziter FE-Simulationsmethoden</t>
  </si>
  <si>
    <t>060110155</t>
  </si>
  <si>
    <t>Turbulence in Aerospace Engineering</t>
  </si>
  <si>
    <t>060400110</t>
  </si>
  <si>
    <t>Versuchs- und Messtechnik für Gasturbinen und Turbomaschinen</t>
  </si>
  <si>
    <t>060600103</t>
  </si>
  <si>
    <t>Art and Science of Systems Architecting</t>
  </si>
  <si>
    <t>062200138</t>
  </si>
  <si>
    <t>Digitale Bildverarbeitung</t>
  </si>
  <si>
    <t>060600105</t>
  </si>
  <si>
    <t>Digitaler Produktentwurf</t>
  </si>
  <si>
    <t>060110114</t>
  </si>
  <si>
    <t>Effizient programmieren</t>
  </si>
  <si>
    <t>060600104</t>
  </si>
  <si>
    <t>Konzeption von Algorithmen, Datenstrukturen und Entwurfssprachen</t>
  </si>
  <si>
    <t>062000303</t>
  </si>
  <si>
    <t>Koordinaten- und Zeitsysteme in der Luft- und Raumfahrt</t>
  </si>
  <si>
    <t>062000302</t>
  </si>
  <si>
    <t>Lineare Schätzverfahren</t>
  </si>
  <si>
    <t>060900122</t>
  </si>
  <si>
    <t>Methoden der Sicherheitsanalyse</t>
  </si>
  <si>
    <t>060900114</t>
  </si>
  <si>
    <t>060200121</t>
  </si>
  <si>
    <t>Moderne Methoden der Regelungstechnik</t>
  </si>
  <si>
    <t>062200208</t>
  </si>
  <si>
    <t>060200111</t>
  </si>
  <si>
    <t>Nichtlineare Optimierung</t>
  </si>
  <si>
    <t>060200125</t>
  </si>
  <si>
    <t>Nichtlineare Regelung</t>
  </si>
  <si>
    <t>060200116</t>
  </si>
  <si>
    <t>060200112</t>
  </si>
  <si>
    <t>Optimalsteuerung in der Luft- und Raumfahrttechnik</t>
  </si>
  <si>
    <t>060200120</t>
  </si>
  <si>
    <t>Optimierung und Optimalsteuerung</t>
  </si>
  <si>
    <t>060200115</t>
  </si>
  <si>
    <t>Robuste Regelung</t>
  </si>
  <si>
    <t>060600106</t>
  </si>
  <si>
    <t>Seminar Entwurfssprachen</t>
  </si>
  <si>
    <t>060600109</t>
  </si>
  <si>
    <t>Seminar Systems Architecting</t>
  </si>
  <si>
    <t>060600101</t>
  </si>
  <si>
    <t>Softwaretechnik</t>
  </si>
  <si>
    <t>060900123</t>
  </si>
  <si>
    <t>Spezielle Methoden der Systemtechnik</t>
  </si>
  <si>
    <t>062300006</t>
  </si>
  <si>
    <t>060600102</t>
  </si>
  <si>
    <t>Workshop Digitale Entwurfsmethoden</t>
  </si>
  <si>
    <t>060310107</t>
  </si>
  <si>
    <t>Additive Fertigungsverfahren (alt: Rapid Prototyping)</t>
  </si>
  <si>
    <t>041711025</t>
  </si>
  <si>
    <t>060310116</t>
  </si>
  <si>
    <t>Carbon Composites Trainee-Programm</t>
  </si>
  <si>
    <t>060310105</t>
  </si>
  <si>
    <t>Composites modelling</t>
  </si>
  <si>
    <t>060310114</t>
  </si>
  <si>
    <t>Ermüdung von Faserverbundwerkstoffen / Fatigue of composite materials</t>
  </si>
  <si>
    <t>060310110</t>
  </si>
  <si>
    <t>Faserverbundseminar</t>
  </si>
  <si>
    <t>060310113</t>
  </si>
  <si>
    <t>060310102</t>
  </si>
  <si>
    <t>Leichtbau I,II</t>
  </si>
  <si>
    <t>060310103</t>
  </si>
  <si>
    <t>Leichtbau I</t>
  </si>
  <si>
    <t>060310111</t>
  </si>
  <si>
    <t>Leichtbauseminar</t>
  </si>
  <si>
    <t>060310112</t>
  </si>
  <si>
    <t>Materialprüfungen und Kennwertermittlung für FVK-Simulationen</t>
  </si>
  <si>
    <t>060513109</t>
  </si>
  <si>
    <t>Optimale Tragwerksauslegung</t>
  </si>
  <si>
    <t>060310108</t>
  </si>
  <si>
    <t>Technologie- und Dimensionierungsgrundlagen für Bauteile aus Faserkunststoffverbund (FKV)</t>
  </si>
  <si>
    <t>060513104</t>
  </si>
  <si>
    <t>Tragwerksoptimierung</t>
  </si>
  <si>
    <t>060310106</t>
  </si>
  <si>
    <t>Werkstoffe und Fertigungsverfahren der Luft- und Raumfahrt</t>
  </si>
  <si>
    <t>060310109</t>
  </si>
  <si>
    <t>Werkstoffe und Verfahren für Antriebe der Luft- und Raumfahrt</t>
  </si>
  <si>
    <t>060600115</t>
  </si>
  <si>
    <t>Werkstofftechnik metallischer Werkstoffe</t>
  </si>
  <si>
    <t>060900110</t>
  </si>
  <si>
    <t>Flugregelungssysteme</t>
  </si>
  <si>
    <t>060900113</t>
  </si>
  <si>
    <t>Systementwurf II</t>
  </si>
  <si>
    <t>060200123</t>
  </si>
  <si>
    <t>Flugregelungsentwurf</t>
  </si>
  <si>
    <t>060200122</t>
  </si>
  <si>
    <t>Aerobotics-Seminar</t>
  </si>
  <si>
    <t>060900112</t>
  </si>
  <si>
    <t>Angewandte Luftfahrtsysteme</t>
  </si>
  <si>
    <t>060900117</t>
  </si>
  <si>
    <t>Angewandte Luftfahrtsysteme I</t>
  </si>
  <si>
    <t>060900118</t>
  </si>
  <si>
    <t>Angewandte Luftfahrtsysteme II</t>
  </si>
  <si>
    <t>060900119</t>
  </si>
  <si>
    <t>Komplexe Avioniksysteme I</t>
  </si>
  <si>
    <t>060900120</t>
  </si>
  <si>
    <t>Komplexe Avioniksysteme II</t>
  </si>
  <si>
    <t>060900126</t>
  </si>
  <si>
    <t>Komplexe Avioniksysteme</t>
  </si>
  <si>
    <t>060900115</t>
  </si>
  <si>
    <t>Autoflight und Air Traffic Management</t>
  </si>
  <si>
    <t>060900111</t>
  </si>
  <si>
    <t>Integrierte Modulare Avionik und Entwicklungsprozess</t>
  </si>
  <si>
    <t>060900121</t>
  </si>
  <si>
    <t>Entwicklungsprozess von Luftfahrtsystemen</t>
  </si>
  <si>
    <t>060900013</t>
  </si>
  <si>
    <t>Integrierte Modulare Avionik</t>
  </si>
  <si>
    <t>060900124</t>
  </si>
  <si>
    <t>Human Factors Engineering in Flight Deck Design</t>
  </si>
  <si>
    <t>060200119</t>
  </si>
  <si>
    <t>Schätzverfahren und Flugmesstechnik</t>
  </si>
  <si>
    <t>060900116</t>
  </si>
  <si>
    <t>Flugmesstechnik</t>
  </si>
  <si>
    <t>060200117</t>
  </si>
  <si>
    <t>Schätzverfahren</t>
  </si>
  <si>
    <t>060200009</t>
  </si>
  <si>
    <t>Flugregelung</t>
  </si>
  <si>
    <t>060200113</t>
  </si>
  <si>
    <t>Lenkverfahren</t>
  </si>
  <si>
    <t>060200124</t>
  </si>
  <si>
    <t>Digitale Regelung und Filterung</t>
  </si>
  <si>
    <t>060200114</t>
  </si>
  <si>
    <t>Flugmechanik und Flugregelung von Hubschraubern</t>
  </si>
  <si>
    <t>060400115</t>
  </si>
  <si>
    <t>Regelung von Gasturbinen</t>
  </si>
  <si>
    <t>060500118</t>
  </si>
  <si>
    <t>Mechanische Systeme</t>
  </si>
  <si>
    <t>062100001</t>
  </si>
  <si>
    <t>Satellitennavigation</t>
  </si>
  <si>
    <t>062100999</t>
  </si>
  <si>
    <t>Inertialnavigation</t>
  </si>
  <si>
    <t>060311101</t>
  </si>
  <si>
    <t xml:space="preserve">Aerodynamik und Flugzeugentwurf II </t>
  </si>
  <si>
    <t>060500136</t>
  </si>
  <si>
    <t>Astronautics and Space Exploration</t>
  </si>
  <si>
    <t>060311107</t>
  </si>
  <si>
    <t>Einführung in die Hubschraubertechnik</t>
  </si>
  <si>
    <t>060311103</t>
  </si>
  <si>
    <t>Flugeigenschaften und Flugleistungen im operationellen Umfeld</t>
  </si>
  <si>
    <t>060311108</t>
  </si>
  <si>
    <t xml:space="preserve">Flugzeugentwurf II </t>
  </si>
  <si>
    <t>060311104</t>
  </si>
  <si>
    <t>Flugzeugentwurfsseminar</t>
  </si>
  <si>
    <t>060110113</t>
  </si>
  <si>
    <t>Hubschrauber-Aeromechanik</t>
  </si>
  <si>
    <t>060110112</t>
  </si>
  <si>
    <t>Hubschraubertechnik</t>
  </si>
  <si>
    <t>060500105</t>
  </si>
  <si>
    <t>Kleinsatellitenentwurf</t>
  </si>
  <si>
    <t>060311105</t>
  </si>
  <si>
    <t>Konstruktive Aspekte von Flugzeugsystemen</t>
  </si>
  <si>
    <t>060311102</t>
  </si>
  <si>
    <t>Lastannahmen</t>
  </si>
  <si>
    <t>060110141</t>
  </si>
  <si>
    <t>Profilentwurf</t>
  </si>
  <si>
    <t>060500205</t>
  </si>
  <si>
    <t>Roversystemtechnik</t>
  </si>
  <si>
    <t>060500204</t>
  </si>
  <si>
    <t>Roverentwicklung für Explorationsaufgaben</t>
  </si>
  <si>
    <t>060600107</t>
  </si>
  <si>
    <t>Stochastische Tragwerksanalyse und Optimierung</t>
  </si>
  <si>
    <t>060110142</t>
  </si>
  <si>
    <t>Tragflügelaerodynamik</t>
  </si>
  <si>
    <t>060320011</t>
  </si>
  <si>
    <t>Windenergie 1 - Grundlagen Windenergie</t>
  </si>
  <si>
    <t>060320013</t>
  </si>
  <si>
    <t>Windenergie 3 - Entwurf von Windenergieanlagen</t>
  </si>
  <si>
    <t>060400193</t>
  </si>
  <si>
    <t>Fluidenergiemaschinen</t>
  </si>
  <si>
    <t>060110143</t>
  </si>
  <si>
    <t>060400195</t>
  </si>
  <si>
    <t>Betriebswirtschaftliche Aspekte der Luftfahrtindustrie</t>
  </si>
  <si>
    <t>060400117</t>
  </si>
  <si>
    <t>Festigkeitsauslegung von Flugtriebwerken</t>
  </si>
  <si>
    <t>060400116</t>
  </si>
  <si>
    <t>Konstruktion von Flugtriebwerken</t>
  </si>
  <si>
    <t>060400191</t>
  </si>
  <si>
    <t>Leistungssyntheserechnung für Turboflugtriebwerke</t>
  </si>
  <si>
    <t>060700306</t>
  </si>
  <si>
    <t>Schaufelkühlungsauslegung</t>
  </si>
  <si>
    <t>060400114</t>
  </si>
  <si>
    <t>060400112</t>
  </si>
  <si>
    <t>Sonderkreisläufe und Gasturbinenprozesse</t>
  </si>
  <si>
    <t>060400301</t>
  </si>
  <si>
    <t>Staustrahl- und Kombinationsantriebe</t>
  </si>
  <si>
    <t>060400194</t>
  </si>
  <si>
    <t>Turboflugtriebwerke - Projekt</t>
  </si>
  <si>
    <t>060400113</t>
  </si>
  <si>
    <t>Turbomachinery</t>
  </si>
  <si>
    <t>060400196</t>
  </si>
  <si>
    <t>060700180</t>
  </si>
  <si>
    <t>Wärmeübertragung in Turbomaschinen</t>
  </si>
  <si>
    <t>060700165</t>
  </si>
  <si>
    <t>Wärmetransportprozesse</t>
  </si>
  <si>
    <t xml:space="preserve">060700164 </t>
  </si>
  <si>
    <t>Wärmeübertragungsintensivierung</t>
  </si>
  <si>
    <t>060400111</t>
  </si>
  <si>
    <t>Werkstoffe für Turbomaschinen</t>
  </si>
  <si>
    <t>060320014</t>
  </si>
  <si>
    <t>Windenergie 4 – Windenergie-Projekt</t>
  </si>
  <si>
    <t>060500133</t>
  </si>
  <si>
    <t>Anwendungssatelliten</t>
  </si>
  <si>
    <t>060500115</t>
  </si>
  <si>
    <t>060500200</t>
  </si>
  <si>
    <t>Ausgewählte Praktika in der Raumfahrt</t>
  </si>
  <si>
    <t>060500116</t>
  </si>
  <si>
    <t>Bahnmechanik für Raumfahrzeuge</t>
  </si>
  <si>
    <t>060500102</t>
  </si>
  <si>
    <t>Chemische Raumfahrtantriebe I</t>
  </si>
  <si>
    <t>060500103</t>
  </si>
  <si>
    <t>060500203</t>
  </si>
  <si>
    <t>Einführung in die Elektronik für L&amp;R-Ingenieure</t>
  </si>
  <si>
    <t>060500104</t>
  </si>
  <si>
    <t>Elektrische und unkonventionelle Raumfahrtantriebe</t>
  </si>
  <si>
    <t>060500125</t>
  </si>
  <si>
    <t>060500107</t>
  </si>
  <si>
    <t>Energiesysteme für die Raumfahrt</t>
  </si>
  <si>
    <t>060500126</t>
  </si>
  <si>
    <t>Experimentelle Methoden der Infrarot-Astronomie I</t>
  </si>
  <si>
    <t>060500127</t>
  </si>
  <si>
    <t>Experimentelle Methoden der Infrarot-Astronomie II</t>
  </si>
  <si>
    <t>060500114</t>
  </si>
  <si>
    <t>Experimentelle Simulation des Wiedereintritts</t>
  </si>
  <si>
    <t>062000301</t>
  </si>
  <si>
    <t>060500206</t>
  </si>
  <si>
    <t>Fourieroptik und Spektroskopie</t>
  </si>
  <si>
    <t>060500207</t>
  </si>
  <si>
    <t>060500119</t>
  </si>
  <si>
    <t>Plasmatechnik</t>
  </si>
  <si>
    <t>060500122</t>
  </si>
  <si>
    <t>060500130</t>
  </si>
  <si>
    <t>Raketentreibstoffe I</t>
  </si>
  <si>
    <t>060500131</t>
  </si>
  <si>
    <t>Raketentreibstoffe II</t>
  </si>
  <si>
    <t>060500132</t>
  </si>
  <si>
    <t>Raketentreibstoffe I + II</t>
  </si>
  <si>
    <t>060500111</t>
  </si>
  <si>
    <t>Raumfahrtinstrumente</t>
  </si>
  <si>
    <t>060500101</t>
  </si>
  <si>
    <t>060500123</t>
  </si>
  <si>
    <t>Raumsonden</t>
  </si>
  <si>
    <t>060500128</t>
  </si>
  <si>
    <t>060500117</t>
  </si>
  <si>
    <t>Satellitenbetrieb</t>
  </si>
  <si>
    <t>060500134</t>
  </si>
  <si>
    <t>Satellitenbetrieb am Beispiel des Kleinsatelliten Flying Laptop</t>
  </si>
  <si>
    <t>060500112</t>
  </si>
  <si>
    <t>Satelliteninstrumente (inaktiv)</t>
  </si>
  <si>
    <t>060500201</t>
  </si>
  <si>
    <t>Satellite Instruments I</t>
  </si>
  <si>
    <t>060500202</t>
  </si>
  <si>
    <t>Satellite Instruments II</t>
  </si>
  <si>
    <t>060200118</t>
  </si>
  <si>
    <t>Satellitenregelung</t>
  </si>
  <si>
    <t>060500121</t>
  </si>
  <si>
    <t>Space Radiation (Weltraumstrahlung)</t>
  </si>
  <si>
    <t>060500109</t>
  </si>
  <si>
    <t>Systemsimulation und Systemverifikation in der Satellitenentwicklung</t>
  </si>
  <si>
    <t>060500129</t>
  </si>
  <si>
    <t>Unkonventionelle Raumfahrtantriebe</t>
  </si>
  <si>
    <t>060500106</t>
  </si>
  <si>
    <t xml:space="preserve">Wiedereintrittstechnologie </t>
  </si>
  <si>
    <t>Numerische Strömungsmechanik</t>
  </si>
  <si>
    <t>Ergänzungsmodule</t>
  </si>
  <si>
    <t>060600127</t>
  </si>
  <si>
    <t>060100138</t>
  </si>
  <si>
    <t>060310115</t>
  </si>
  <si>
    <t>062300083</t>
  </si>
  <si>
    <t>062300081</t>
  </si>
  <si>
    <t>060110102</t>
  </si>
  <si>
    <t>062300082</t>
  </si>
  <si>
    <t>060700307</t>
  </si>
  <si>
    <t>060320009</t>
  </si>
  <si>
    <t>060320017</t>
  </si>
  <si>
    <t>060700308</t>
  </si>
  <si>
    <t>0601101171</t>
  </si>
  <si>
    <t>060320012</t>
  </si>
  <si>
    <t>Ähnlichkeitsmechanik im Ingenieurwesen und in der Künstlichen Intelligenz</t>
  </si>
  <si>
    <t>CFD-Anwendungsseminar</t>
  </si>
  <si>
    <t>Composites und Leichtbau für Architekturanwendungen</t>
  </si>
  <si>
    <t>Deformationsanalyse</t>
  </si>
  <si>
    <t>Geometrische Überwachung: Messung und Analyse</t>
  </si>
  <si>
    <t>Industrielle Aerodynamik</t>
  </si>
  <si>
    <t>Industrielle Messtechnik</t>
  </si>
  <si>
    <t>Laser und Optoelektronik in der LRT</t>
  </si>
  <si>
    <t>Nachhaltige Energie- und Verkehrssysteme</t>
  </si>
  <si>
    <t xml:space="preserve">Regelung von Windenergieanlagen und Windparks </t>
  </si>
  <si>
    <t>Seminar zu Mehrphasenströmungen</t>
  </si>
  <si>
    <t>Umweltaerodynamik</t>
  </si>
  <si>
    <t>Windenergie 2 – Planung und Betrieb von Windparks</t>
  </si>
  <si>
    <t>Fachaffine Schlüsselqualifikationen</t>
  </si>
  <si>
    <t>060500100</t>
  </si>
  <si>
    <t>030701929</t>
  </si>
  <si>
    <t>060500124</t>
  </si>
  <si>
    <t>SZ-060003</t>
  </si>
  <si>
    <t>060500120</t>
  </si>
  <si>
    <t>100110001</t>
  </si>
  <si>
    <t>060300060</t>
  </si>
  <si>
    <t>072810024</t>
  </si>
  <si>
    <t>060500110</t>
  </si>
  <si>
    <t>060400001</t>
  </si>
  <si>
    <t>060400002</t>
  </si>
  <si>
    <t>060600055</t>
  </si>
  <si>
    <t>062300091</t>
  </si>
  <si>
    <t>060700501</t>
  </si>
  <si>
    <t>041711023</t>
  </si>
  <si>
    <t>041711001</t>
  </si>
  <si>
    <t>Astronomie für Raumfahrtingenieure</t>
  </si>
  <si>
    <t>Chemistry of the Atmosphere</t>
  </si>
  <si>
    <t>Einführung in die satellitengestützte Erdbeobachtung</t>
  </si>
  <si>
    <t>English for Aerospace Engineering, Graduate Seminar</t>
  </si>
  <si>
    <t>Flugmedizin für Ingenieure</t>
  </si>
  <si>
    <t>Grundlagen der Betriebswirtschaftslehre (für MINT-Studenten)</t>
  </si>
  <si>
    <t>Hubschrauberseminar</t>
  </si>
  <si>
    <t>Modellreduktion in der Mechanik</t>
  </si>
  <si>
    <t>Projektmanagement und Systemengineering</t>
  </si>
  <si>
    <t>Projektarbeit</t>
  </si>
  <si>
    <t>Projektseminar: Konstruktion - Luftfahrtantriebe</t>
  </si>
  <si>
    <t>Projektseminar: Simulationstechnik - Statik</t>
  </si>
  <si>
    <t>Statistik für Luft- und Raumfahrttechniker</t>
  </si>
  <si>
    <t>Versuchslabor in der Luft- und Raumfahrt</t>
  </si>
  <si>
    <t>Grundlagen der Zerstörungsfreien Prüfung</t>
  </si>
  <si>
    <t>Methoden der Zerstörungsfreie Prüfung</t>
  </si>
  <si>
    <t>Leichtbau II</t>
  </si>
  <si>
    <t>Raketentreibstoffe (inaktiv)</t>
  </si>
  <si>
    <t>Spezielle Probleme der Wärmeübertragung</t>
  </si>
  <si>
    <t xml:space="preserve">Effiziente Energiewandlung </t>
  </si>
  <si>
    <t xml:space="preserve">Leichtbau, Werkstoffe und Fertigungsverfahren </t>
  </si>
  <si>
    <t>Modellbildung für Finite Elemente I+II</t>
  </si>
  <si>
    <t>Numerische Strömungsmechanik (6LP)</t>
  </si>
  <si>
    <t>Numerische Strömungssimulation</t>
  </si>
  <si>
    <t>Spezialisierungsrichtung I</t>
  </si>
  <si>
    <t>Spezialisierungsrichtung II</t>
  </si>
  <si>
    <t>Fachaffine SQ</t>
  </si>
  <si>
    <t/>
  </si>
  <si>
    <t>Aeroelastizität I &amp; II</t>
  </si>
  <si>
    <t>Backstage</t>
  </si>
  <si>
    <t>Ergänzung</t>
  </si>
  <si>
    <t>Range</t>
  </si>
  <si>
    <t>Search</t>
  </si>
  <si>
    <r>
      <t>Geschwindigkeitsgrenzschichten</t>
    </r>
    <r>
      <rPr>
        <sz val="10"/>
        <rFont val="Arial"/>
        <family val="2"/>
      </rPr>
      <t xml:space="preserve"> </t>
    </r>
    <r>
      <rPr>
        <sz val="10"/>
        <color rgb="FFFF0000"/>
        <rFont val="Arial"/>
        <family val="2"/>
      </rPr>
      <t>(inaktiv)</t>
    </r>
  </si>
  <si>
    <r>
      <t>Laminar-turbulente Transition</t>
    </r>
    <r>
      <rPr>
        <sz val="10"/>
        <rFont val="Arial"/>
        <family val="2"/>
      </rPr>
      <t xml:space="preserve"> </t>
    </r>
    <r>
      <rPr>
        <sz val="10"/>
        <color rgb="FFFF0000"/>
        <rFont val="Arial"/>
        <family val="2"/>
      </rPr>
      <t>(inaktiv)</t>
    </r>
  </si>
  <si>
    <r>
      <t>Nichtlineare und digitale Regelung</t>
    </r>
    <r>
      <rPr>
        <sz val="10"/>
        <rFont val="Arial"/>
        <family val="2"/>
      </rPr>
      <t xml:space="preserve"> </t>
    </r>
    <r>
      <rPr>
        <sz val="10"/>
        <color rgb="FFFF0000"/>
        <rFont val="Arial"/>
        <family val="2"/>
      </rPr>
      <t>(inaktiv)</t>
    </r>
  </si>
  <si>
    <r>
      <t xml:space="preserve">Numerische Strömungsmechanik </t>
    </r>
    <r>
      <rPr>
        <sz val="10"/>
        <color rgb="FFFF0000"/>
        <rFont val="Arial"/>
        <family val="2"/>
      </rPr>
      <t>(inaktiv)</t>
    </r>
  </si>
  <si>
    <r>
      <t>Astronautik und Raumstationen</t>
    </r>
    <r>
      <rPr>
        <sz val="10"/>
        <rFont val="Arial"/>
        <family val="2"/>
      </rPr>
      <t xml:space="preserve"> </t>
    </r>
    <r>
      <rPr>
        <sz val="10"/>
        <color rgb="FFFF0000"/>
        <rFont val="Arial"/>
        <family val="2"/>
      </rPr>
      <t>(inaktiv)</t>
    </r>
  </si>
  <si>
    <r>
      <t xml:space="preserve">Grenzschichtdynamik und -kontrolle </t>
    </r>
    <r>
      <rPr>
        <sz val="10"/>
        <color rgb="FFFF0000"/>
        <rFont val="Arial"/>
        <family val="2"/>
      </rPr>
      <t>(inaktiv)</t>
    </r>
  </si>
  <si>
    <t>Modulname</t>
  </si>
  <si>
    <t>Zugehörigkeit:</t>
  </si>
  <si>
    <r>
      <t xml:space="preserve">Experimentelle Methoden in der Strukturmechanik </t>
    </r>
    <r>
      <rPr>
        <sz val="11"/>
        <color rgb="FFFF0000"/>
        <rFont val="Arial Nova"/>
        <family val="2"/>
      </rPr>
      <t>(inaktiv)</t>
    </r>
  </si>
  <si>
    <r>
      <t xml:space="preserve">Finite Elemente in der Statik und Dynamik </t>
    </r>
    <r>
      <rPr>
        <sz val="11"/>
        <color rgb="FFFF0000"/>
        <rFont val="Arial Nova"/>
        <family val="2"/>
      </rPr>
      <t>(inaktiv)</t>
    </r>
  </si>
  <si>
    <r>
      <t>Nichtlineare und digitale Regelung</t>
    </r>
    <r>
      <rPr>
        <sz val="11"/>
        <color rgb="FFFF0000"/>
        <rFont val="Arial Nova"/>
        <family val="2"/>
      </rPr>
      <t xml:space="preserve"> (inaktiv)</t>
    </r>
  </si>
  <si>
    <r>
      <t xml:space="preserve">Bauteilprüfung mit thermischen und elastischen Wellen </t>
    </r>
    <r>
      <rPr>
        <sz val="11"/>
        <color rgb="FFFF0000"/>
        <rFont val="Arial Nova"/>
        <family val="2"/>
      </rPr>
      <t>(inaktiv)</t>
    </r>
  </si>
  <si>
    <r>
      <t>Experimentelle Methoden in der Strukturmechanik</t>
    </r>
    <r>
      <rPr>
        <sz val="11"/>
        <color rgb="FFFF0000"/>
        <rFont val="Arial Nova"/>
        <family val="2"/>
      </rPr>
      <t xml:space="preserve"> (inaktiv)</t>
    </r>
  </si>
  <si>
    <r>
      <t xml:space="preserve">Betriebswirtschaftliche Aspekte der Luftfahrtindustrie </t>
    </r>
    <r>
      <rPr>
        <sz val="11"/>
        <color rgb="FFFF0000"/>
        <rFont val="Arial Nova"/>
        <family val="2"/>
      </rPr>
      <t>(inaktiv)</t>
    </r>
  </si>
  <si>
    <r>
      <t xml:space="preserve">Sicherheit und Zuverlässigkeit von Gasturbinenanlagen </t>
    </r>
    <r>
      <rPr>
        <sz val="11"/>
        <color rgb="FFFF0000"/>
        <rFont val="Arial Nova"/>
        <family val="2"/>
      </rPr>
      <t>(inaktiv)</t>
    </r>
  </si>
  <si>
    <r>
      <t xml:space="preserve">Turbomaschinen - Projekt </t>
    </r>
    <r>
      <rPr>
        <sz val="11"/>
        <color rgb="FFFF0000"/>
        <rFont val="Arial Nova"/>
        <family val="2"/>
      </rPr>
      <t>(inaktiv)</t>
    </r>
  </si>
  <si>
    <r>
      <t>Astronautik und Raumstationen</t>
    </r>
    <r>
      <rPr>
        <sz val="11"/>
        <color rgb="FFFF0000"/>
        <rFont val="Arial Nova"/>
        <family val="2"/>
      </rPr>
      <t xml:space="preserve"> (inaktiv)</t>
    </r>
  </si>
  <si>
    <r>
      <t>Raketentreibstoffe</t>
    </r>
    <r>
      <rPr>
        <sz val="11"/>
        <color rgb="FFFF0000"/>
        <rFont val="Arial Nova"/>
        <family val="2"/>
      </rPr>
      <t xml:space="preserve"> (inaktiv)</t>
    </r>
  </si>
  <si>
    <t>PO-Abgleich:</t>
  </si>
  <si>
    <t>Con.-Prüfung:</t>
  </si>
  <si>
    <t>Alle Container und Ergänzungsmodule</t>
  </si>
  <si>
    <t>Z</t>
  </si>
  <si>
    <t>S</t>
  </si>
  <si>
    <t>PO</t>
  </si>
  <si>
    <t>PO-Abgleich</t>
  </si>
  <si>
    <t>Zeile (x) hat Konflikt mit…</t>
  </si>
  <si>
    <t>Vorname</t>
  </si>
  <si>
    <t>A</t>
  </si>
  <si>
    <t>B</t>
  </si>
  <si>
    <t>C</t>
  </si>
  <si>
    <t>D</t>
  </si>
  <si>
    <t>E</t>
  </si>
  <si>
    <t>G</t>
  </si>
  <si>
    <t>H</t>
  </si>
  <si>
    <t>F2</t>
  </si>
  <si>
    <t>Z: Ergänzungsmodule</t>
  </si>
  <si>
    <r>
      <t xml:space="preserve">Geschwindigkeitsgrenzschichten </t>
    </r>
    <r>
      <rPr>
        <sz val="11"/>
        <color rgb="FFFF0000"/>
        <rFont val="Arial Nova"/>
        <family val="2"/>
      </rPr>
      <t>(inaktiv)</t>
    </r>
  </si>
  <si>
    <r>
      <t>Grenzschichtdynamik und -kontrolle</t>
    </r>
    <r>
      <rPr>
        <sz val="11"/>
        <color rgb="FFFF0000"/>
        <rFont val="Arial Nova"/>
        <family val="2"/>
      </rPr>
      <t xml:space="preserve"> (inaktiv)</t>
    </r>
  </si>
  <si>
    <r>
      <t>Laminar-turbulente Transition</t>
    </r>
    <r>
      <rPr>
        <sz val="11"/>
        <color rgb="FFFF0000"/>
        <rFont val="Arial Nova"/>
        <family val="2"/>
      </rPr>
      <t xml:space="preserve"> (inaktiv)</t>
    </r>
  </si>
  <si>
    <r>
      <t xml:space="preserve">Progress in Thermofluiddynamics </t>
    </r>
    <r>
      <rPr>
        <sz val="11"/>
        <color rgb="FFFF0000"/>
        <rFont val="Arial Nova"/>
        <family val="2"/>
      </rPr>
      <t>(inaktiv)</t>
    </r>
  </si>
  <si>
    <t>Tel. (optional)</t>
  </si>
  <si>
    <t>Name</t>
  </si>
  <si>
    <t>Matrikelnummer</t>
  </si>
  <si>
    <t>Dein Masterplanerstellungstool</t>
  </si>
  <si>
    <t>Hiermit erkläre ich, alle Angaben nach bestem Wissen und Gewissen getätigt zu haben und die zur Erstellung des Masterübersichtsplanes genutzte Software nicht manipuliert zu haben. Ich nehme zur Kenntnis, dass, sollte ein Betrugsversuch zu einem späteren Zeitpunkt bekannt werden, mein Zeugnis nicht anerkannt wird (?)...</t>
  </si>
  <si>
    <t>Datum, Unterschrift Studierender</t>
  </si>
  <si>
    <t>M.Sc. Luft- und Raumfahrttechnik PO2014</t>
  </si>
  <si>
    <t>Genehmigt durch den Prüfungsausschuss (Datum, Unterschrift)</t>
  </si>
  <si>
    <t>Übersichtsplan</t>
  </si>
  <si>
    <t>Studiengang
M.Sc. Luft- und Raumfahrttechnik</t>
  </si>
  <si>
    <t>Module</t>
  </si>
  <si>
    <t>Nonlinear Structural Dynamics</t>
  </si>
  <si>
    <t>060400405</t>
  </si>
  <si>
    <t>Engine Condition Monitoring</t>
  </si>
  <si>
    <t>060400406</t>
  </si>
  <si>
    <t>Praktikum CubeSat-Technik</t>
  </si>
  <si>
    <t>060500208</t>
  </si>
  <si>
    <t>TEST 1</t>
  </si>
  <si>
    <t>TEST 2</t>
  </si>
  <si>
    <t>TEST 3</t>
  </si>
  <si>
    <t>TEST 4</t>
  </si>
  <si>
    <t>TEST 5</t>
  </si>
  <si>
    <t>Summe IV</t>
  </si>
  <si>
    <t>Summe III</t>
  </si>
  <si>
    <t>Summe II</t>
  </si>
  <si>
    <t>Summe I</t>
  </si>
  <si>
    <t>Module:</t>
  </si>
  <si>
    <t>12120</t>
  </si>
  <si>
    <t>12130</t>
  </si>
  <si>
    <t>21410</t>
  </si>
  <si>
    <t>61220</t>
  </si>
  <si>
    <t>61130</t>
  </si>
  <si>
    <t>17220</t>
  </si>
  <si>
    <t>72760</t>
  </si>
  <si>
    <t>43970</t>
  </si>
  <si>
    <t>40010</t>
  </si>
  <si>
    <t>43980</t>
  </si>
  <si>
    <t>47380</t>
  </si>
  <si>
    <t>57180</t>
  </si>
  <si>
    <t>71780</t>
  </si>
  <si>
    <r>
      <t xml:space="preserve">Geschwindigkeitsgrenzschichten </t>
    </r>
    <r>
      <rPr>
        <b/>
        <sz val="10"/>
        <color rgb="FFFF0000"/>
        <rFont val="Arial"/>
        <family val="2"/>
      </rPr>
      <t>(inaktiv)</t>
    </r>
  </si>
  <si>
    <r>
      <t>Grenzschichtdynamik und -kontrolle</t>
    </r>
    <r>
      <rPr>
        <b/>
        <sz val="10"/>
        <color rgb="FFFF0000"/>
        <rFont val="Arial"/>
        <family val="2"/>
      </rPr>
      <t xml:space="preserve"> (inaktiv)</t>
    </r>
  </si>
  <si>
    <r>
      <t>Laminar-turbulente Transition</t>
    </r>
    <r>
      <rPr>
        <b/>
        <sz val="10"/>
        <color rgb="FFFF0000"/>
        <rFont val="Arial"/>
        <family val="2"/>
      </rPr>
      <t xml:space="preserve"> (inaktiv)</t>
    </r>
  </si>
  <si>
    <r>
      <t xml:space="preserve">Progress in Thermofluiddynamics </t>
    </r>
    <r>
      <rPr>
        <b/>
        <sz val="10"/>
        <color rgb="FFFF0000"/>
        <rFont val="Arial"/>
        <family val="2"/>
      </rPr>
      <t>(inaktiv)</t>
    </r>
  </si>
  <si>
    <t>44010</t>
  </si>
  <si>
    <t>49600</t>
  </si>
  <si>
    <t>49590</t>
  </si>
  <si>
    <t>44050</t>
  </si>
  <si>
    <t>44070</t>
  </si>
  <si>
    <t>44260</t>
  </si>
  <si>
    <t>69510</t>
  </si>
  <si>
    <t>57170</t>
  </si>
  <si>
    <t>44310</t>
  </si>
  <si>
    <t>44330</t>
  </si>
  <si>
    <t>48680</t>
  </si>
  <si>
    <t>49640</t>
  </si>
  <si>
    <t>49650</t>
  </si>
  <si>
    <t>44490</t>
  </si>
  <si>
    <t>44500</t>
  </si>
  <si>
    <t>68540</t>
  </si>
  <si>
    <t>68530</t>
  </si>
  <si>
    <t>44510</t>
  </si>
  <si>
    <t>44520</t>
  </si>
  <si>
    <t>44550</t>
  </si>
  <si>
    <t>44580</t>
  </si>
  <si>
    <t>44600</t>
  </si>
  <si>
    <t>44640</t>
  </si>
  <si>
    <t>44710</t>
  </si>
  <si>
    <t>50040</t>
  </si>
  <si>
    <t>44800</t>
  </si>
  <si>
    <t>44820</t>
  </si>
  <si>
    <t>68520</t>
  </si>
  <si>
    <t>44860</t>
  </si>
  <si>
    <t>49660</t>
  </si>
  <si>
    <t>37090</t>
  </si>
  <si>
    <t>73440</t>
  </si>
  <si>
    <t>78990</t>
  </si>
  <si>
    <t>48820</t>
  </si>
  <si>
    <t>45060</t>
  </si>
  <si>
    <t>45070</t>
  </si>
  <si>
    <t>79160</t>
  </si>
  <si>
    <t>79150</t>
  </si>
  <si>
    <t>57950</t>
  </si>
  <si>
    <t>49580</t>
  </si>
  <si>
    <t>57160</t>
  </si>
  <si>
    <t>45670</t>
  </si>
  <si>
    <t>45280</t>
  </si>
  <si>
    <t>45320</t>
  </si>
  <si>
    <t>45330</t>
  </si>
  <si>
    <t>060400404</t>
  </si>
  <si>
    <r>
      <t xml:space="preserve">Experimentelle Methoden in der Strukturmechanik </t>
    </r>
    <r>
      <rPr>
        <b/>
        <sz val="10"/>
        <color rgb="FFFF0000"/>
        <rFont val="Arial"/>
        <family val="2"/>
      </rPr>
      <t>(inaktiv)</t>
    </r>
  </si>
  <si>
    <r>
      <t xml:space="preserve">Finite Elemente in der Statik und Dynamik </t>
    </r>
    <r>
      <rPr>
        <b/>
        <sz val="10"/>
        <color rgb="FFFF0000"/>
        <rFont val="Arial"/>
        <family val="2"/>
      </rPr>
      <t>(inaktiv)</t>
    </r>
  </si>
  <si>
    <t>44040</t>
  </si>
  <si>
    <t>44110</t>
  </si>
  <si>
    <t>68050</t>
  </si>
  <si>
    <t>44170</t>
  </si>
  <si>
    <t>44220</t>
  </si>
  <si>
    <t>44240</t>
  </si>
  <si>
    <t>44270</t>
  </si>
  <si>
    <t>44320</t>
  </si>
  <si>
    <t>44370</t>
  </si>
  <si>
    <t>45660</t>
  </si>
  <si>
    <t>51620</t>
  </si>
  <si>
    <t>44660</t>
  </si>
  <si>
    <t>44840</t>
  </si>
  <si>
    <t>48380</t>
  </si>
  <si>
    <t>44850</t>
  </si>
  <si>
    <t>49620</t>
  </si>
  <si>
    <t>49610</t>
  </si>
  <si>
    <t>44910</t>
  </si>
  <si>
    <t>44920</t>
  </si>
  <si>
    <t>70050</t>
  </si>
  <si>
    <t>44930</t>
  </si>
  <si>
    <t>44940</t>
  </si>
  <si>
    <t>45000</t>
  </si>
  <si>
    <t>49670</t>
  </si>
  <si>
    <t>70060</t>
  </si>
  <si>
    <t>45210</t>
  </si>
  <si>
    <t>45220</t>
  </si>
  <si>
    <t>49630</t>
  </si>
  <si>
    <t>52020</t>
  </si>
  <si>
    <t>45340</t>
  </si>
  <si>
    <r>
      <t>Nichtlineare und digitale Regelung</t>
    </r>
    <r>
      <rPr>
        <b/>
        <sz val="10"/>
        <color rgb="FFFF0000"/>
        <rFont val="Arial"/>
        <family val="2"/>
      </rPr>
      <t xml:space="preserve"> (inaktiv)</t>
    </r>
  </si>
  <si>
    <t>44120</t>
  </si>
  <si>
    <t>44230</t>
  </si>
  <si>
    <t>44250</t>
  </si>
  <si>
    <t>44280</t>
  </si>
  <si>
    <t>44690</t>
  </si>
  <si>
    <t>44700</t>
  </si>
  <si>
    <t>44790</t>
  </si>
  <si>
    <t>45180</t>
  </si>
  <si>
    <t>44590</t>
  </si>
  <si>
    <t>51970</t>
  </si>
  <si>
    <t>43160</t>
  </si>
  <si>
    <t>44880</t>
  </si>
  <si>
    <t>68360</t>
  </si>
  <si>
    <t>44890</t>
  </si>
  <si>
    <t>44950</t>
  </si>
  <si>
    <t>44960</t>
  </si>
  <si>
    <t>45090</t>
  </si>
  <si>
    <t>45160</t>
  </si>
  <si>
    <t>67470</t>
  </si>
  <si>
    <t>45190</t>
  </si>
  <si>
    <t>44360</t>
  </si>
  <si>
    <t>43070</t>
  </si>
  <si>
    <t>45430</t>
  </si>
  <si>
    <r>
      <t xml:space="preserve">Bauteilprüfung mit thermischen und elastischen Wellen </t>
    </r>
    <r>
      <rPr>
        <b/>
        <sz val="10"/>
        <color rgb="FFFF0000"/>
        <rFont val="Arial"/>
        <family val="2"/>
      </rPr>
      <t>(inaktiv)</t>
    </r>
  </si>
  <si>
    <t>71940</t>
  </si>
  <si>
    <t>44160</t>
  </si>
  <si>
    <t>39460</t>
  </si>
  <si>
    <t>44200</t>
  </si>
  <si>
    <t>77780</t>
  </si>
  <si>
    <t>44390</t>
  </si>
  <si>
    <t>44650</t>
  </si>
  <si>
    <t>44740</t>
  </si>
  <si>
    <t>44730</t>
  </si>
  <si>
    <t>44770</t>
  </si>
  <si>
    <t>44810</t>
  </si>
  <si>
    <t>45680</t>
  </si>
  <si>
    <t>45270</t>
  </si>
  <si>
    <t>45300</t>
  </si>
  <si>
    <t>45390</t>
  </si>
  <si>
    <t>45450</t>
  </si>
  <si>
    <t>45400</t>
  </si>
  <si>
    <t>44450</t>
  </si>
  <si>
    <t>58000</t>
  </si>
  <si>
    <t>57970</t>
  </si>
  <si>
    <t>57000</t>
  </si>
  <si>
    <t>44080</t>
  </si>
  <si>
    <t>44090</t>
  </si>
  <si>
    <t>44100</t>
  </si>
  <si>
    <t>44620</t>
  </si>
  <si>
    <t>44630</t>
  </si>
  <si>
    <t>60170</t>
  </si>
  <si>
    <t>44140</t>
  </si>
  <si>
    <t>44060</t>
  </si>
  <si>
    <t>36370</t>
  </si>
  <si>
    <t>45230</t>
  </si>
  <si>
    <t>57010</t>
  </si>
  <si>
    <t>45150</t>
  </si>
  <si>
    <t>44440</t>
  </si>
  <si>
    <t>45140</t>
  </si>
  <si>
    <t>40840</t>
  </si>
  <si>
    <t>44780</t>
  </si>
  <si>
    <t>68350</t>
  </si>
  <si>
    <t>44430</t>
  </si>
  <si>
    <t>45050</t>
  </si>
  <si>
    <t>44830</t>
  </si>
  <si>
    <t>45120</t>
  </si>
  <si>
    <t>57190</t>
  </si>
  <si>
    <t>44020</t>
  </si>
  <si>
    <t>79180</t>
  </si>
  <si>
    <t>44300</t>
  </si>
  <si>
    <t>44420</t>
  </si>
  <si>
    <t>44460</t>
  </si>
  <si>
    <t>44470</t>
  </si>
  <si>
    <t>44530</t>
  </si>
  <si>
    <t>44540</t>
  </si>
  <si>
    <t>44610</t>
  </si>
  <si>
    <t>44680</t>
  </si>
  <si>
    <t>44720</t>
  </si>
  <si>
    <t>44990</t>
  </si>
  <si>
    <t>72320</t>
  </si>
  <si>
    <t>72310</t>
  </si>
  <si>
    <t>48710</t>
  </si>
  <si>
    <t>45290</t>
  </si>
  <si>
    <t>12420</t>
  </si>
  <si>
    <t>30880</t>
  </si>
  <si>
    <r>
      <t xml:space="preserve">Betriebswirtschaftliche Aspekte der Luftfahrtindustrie </t>
    </r>
    <r>
      <rPr>
        <b/>
        <sz val="10"/>
        <color rgb="FFFF0000"/>
        <rFont val="Arial"/>
        <family val="2"/>
      </rPr>
      <t>(inaktiv)</t>
    </r>
  </si>
  <si>
    <r>
      <t xml:space="preserve">Sicherheit und Zuverlässigkeit von Gasturbinenanlagen </t>
    </r>
    <r>
      <rPr>
        <b/>
        <sz val="10"/>
        <color rgb="FFFF0000"/>
        <rFont val="Arial"/>
        <family val="2"/>
      </rPr>
      <t>(inaktiv)</t>
    </r>
  </si>
  <si>
    <r>
      <t xml:space="preserve">Turbomaschinen - Projekt </t>
    </r>
    <r>
      <rPr>
        <b/>
        <sz val="10"/>
        <color rgb="FFFF0000"/>
        <rFont val="Arial"/>
        <family val="2"/>
      </rPr>
      <t>(inaktiv)</t>
    </r>
  </si>
  <si>
    <t>57960</t>
  </si>
  <si>
    <t>44030</t>
  </si>
  <si>
    <t>57980</t>
  </si>
  <si>
    <t>56990</t>
  </si>
  <si>
    <t>73860</t>
  </si>
  <si>
    <t>44410</t>
  </si>
  <si>
    <t>44670</t>
  </si>
  <si>
    <t>48690</t>
  </si>
  <si>
    <t>56290</t>
  </si>
  <si>
    <t>45170</t>
  </si>
  <si>
    <t>45200</t>
  </si>
  <si>
    <t>49030</t>
  </si>
  <si>
    <t>57940</t>
  </si>
  <si>
    <t>45310</t>
  </si>
  <si>
    <t>48800</t>
  </si>
  <si>
    <t>45350</t>
  </si>
  <si>
    <t>48720</t>
  </si>
  <si>
    <t>45360</t>
  </si>
  <si>
    <t>45380</t>
  </si>
  <si>
    <t>30890</t>
  </si>
  <si>
    <r>
      <t>Astronautik und Raumstationen</t>
    </r>
    <r>
      <rPr>
        <b/>
        <sz val="10"/>
        <color rgb="FFFF0000"/>
        <rFont val="Arial"/>
        <family val="2"/>
      </rPr>
      <t xml:space="preserve"> (inaktiv)</t>
    </r>
  </si>
  <si>
    <r>
      <t>Raketentreibstoffe</t>
    </r>
    <r>
      <rPr>
        <b/>
        <sz val="10"/>
        <color rgb="FFFF0000"/>
        <rFont val="Arial"/>
        <family val="2"/>
      </rPr>
      <t xml:space="preserve"> (inaktiv)</t>
    </r>
  </si>
  <si>
    <t>70040</t>
  </si>
  <si>
    <t>44130</t>
  </si>
  <si>
    <t>56080</t>
  </si>
  <si>
    <t>44150</t>
  </si>
  <si>
    <t>44180</t>
  </si>
  <si>
    <t>44190</t>
  </si>
  <si>
    <t>68370</t>
  </si>
  <si>
    <t>44340</t>
  </si>
  <si>
    <t>44350</t>
  </si>
  <si>
    <t>67410</t>
  </si>
  <si>
    <t>67420</t>
  </si>
  <si>
    <t>44380</t>
  </si>
  <si>
    <t>44400</t>
  </si>
  <si>
    <t>72300</t>
  </si>
  <si>
    <t>78890</t>
  </si>
  <si>
    <t>44980</t>
  </si>
  <si>
    <t>57690</t>
  </si>
  <si>
    <t>73540</t>
  </si>
  <si>
    <t>68560</t>
  </si>
  <si>
    <t>68570</t>
  </si>
  <si>
    <t>68580</t>
  </si>
  <si>
    <t>45020</t>
  </si>
  <si>
    <t>45030</t>
  </si>
  <si>
    <t>45040</t>
  </si>
  <si>
    <t>67460</t>
  </si>
  <si>
    <t>45100</t>
  </si>
  <si>
    <t>70070</t>
  </si>
  <si>
    <t>45110</t>
  </si>
  <si>
    <t>60190</t>
  </si>
  <si>
    <t>60200</t>
  </si>
  <si>
    <t>45130</t>
  </si>
  <si>
    <t>48700</t>
  </si>
  <si>
    <t>45260</t>
  </si>
  <si>
    <t>67490</t>
  </si>
  <si>
    <t>45410</t>
  </si>
  <si>
    <t>50100</t>
  </si>
  <si>
    <t>45470</t>
  </si>
  <si>
    <t>58950</t>
  </si>
  <si>
    <t>44210</t>
  </si>
  <si>
    <t>44480</t>
  </si>
  <si>
    <t>46510</t>
  </si>
  <si>
    <t>44570</t>
  </si>
  <si>
    <t>71900</t>
  </si>
  <si>
    <t>58410</t>
  </si>
  <si>
    <t>72170</t>
  </si>
  <si>
    <t>71910</t>
  </si>
  <si>
    <t>51630</t>
  </si>
  <si>
    <t>29150</t>
  </si>
  <si>
    <t>45460</t>
  </si>
  <si>
    <t>36550</t>
  </si>
  <si>
    <t>61230</t>
  </si>
  <si>
    <t>52010</t>
  </si>
  <si>
    <t>36060</t>
  </si>
  <si>
    <t>39160</t>
  </si>
  <si>
    <t>40390</t>
  </si>
  <si>
    <t>39840</t>
  </si>
  <si>
    <t>45480</t>
  </si>
  <si>
    <t>41460</t>
  </si>
  <si>
    <t>39910</t>
  </si>
  <si>
    <t>51990</t>
  </si>
  <si>
    <t>61240</t>
  </si>
  <si>
    <t>39960</t>
  </si>
  <si>
    <t>60540</t>
  </si>
  <si>
    <t>Flugmechanik und Luftfahrtsysteme</t>
  </si>
  <si>
    <t>060120113</t>
  </si>
  <si>
    <t>Modulkürzel = 3 // Modulnummer = 2</t>
  </si>
  <si>
    <t>Strukturdynamik (5761) (inaktiv)</t>
  </si>
  <si>
    <t>Strukturdynamik (7781)</t>
  </si>
  <si>
    <t>Telefonnummer</t>
  </si>
  <si>
    <t>Name, Vorname</t>
  </si>
  <si>
    <t>E-Mail</t>
  </si>
  <si>
    <t>Adresse (Straße, Hausnummer, PLZ, Ort)</t>
  </si>
  <si>
    <t>Hiermit erkläre ich, alle Angaben nach bestem Wissen und Gewissen getätigt zu haben und die zur Erstellung des Masterübersichtsplans genutzte Software in der Funktion nicht verändert zu haben.
Die Grundlage für diesen Plan ist die Verfahrensregelung 01/2018: Verfahrensregelung zum Übersichtsplan im M.Sc.-Studium „Luft- und Raumfahrttechnik (LRT)“ (PO 2014)</t>
  </si>
  <si>
    <t>Straße, Hausnr.</t>
  </si>
  <si>
    <t>PLZ, Ort</t>
  </si>
  <si>
    <t>x</t>
  </si>
  <si>
    <t>Strukturdynamik (71780)</t>
  </si>
  <si>
    <r>
      <t xml:space="preserve">Strukturdynamik </t>
    </r>
    <r>
      <rPr>
        <sz val="11"/>
        <color rgb="FFFF0000"/>
        <rFont val="Arial Nova"/>
        <family val="2"/>
      </rPr>
      <t>(71780)</t>
    </r>
  </si>
  <si>
    <r>
      <t>Numerische Strömungsmechanik</t>
    </r>
    <r>
      <rPr>
        <b/>
        <sz val="10"/>
        <color rgb="FFFF0000"/>
        <rFont val="Arial"/>
        <family val="2"/>
      </rPr>
      <t xml:space="preserve"> (inaktiv)</t>
    </r>
  </si>
  <si>
    <t>Update</t>
  </si>
  <si>
    <t>Numerische Strömungsmechanik (inaktiv)</t>
  </si>
  <si>
    <t>Elektrische Raumfahrtantriebe</t>
  </si>
  <si>
    <t>Space Station Design Workshop</t>
  </si>
  <si>
    <t xml:space="preserve">74380 </t>
  </si>
  <si>
    <t>MAPLER</t>
  </si>
  <si>
    <r>
      <rPr>
        <b/>
        <sz val="11"/>
        <color theme="1"/>
        <rFont val="Arial Nova"/>
        <family val="2"/>
      </rPr>
      <t>Hilfe zur Suchfunktion:</t>
    </r>
    <r>
      <rPr>
        <sz val="11"/>
        <color theme="1"/>
        <rFont val="Arial Nova"/>
        <family val="2"/>
      </rPr>
      <t xml:space="preserve">
Nachdem der Suchbegriff in das entsprechende Suchfenster eingetragen wurde kann die gefundene Auswahl über das Dropdown des jeweiligen Bereiches aufgerufen werden.
Die Suchfunktion kann auch unvollständige Suchbegriffe verwenden und sucht überall in den vorhandenen Begriffen danach.
Bsp.: Suchbegriff "therm", Ergebnis "</t>
    </r>
    <r>
      <rPr>
        <b/>
        <sz val="11"/>
        <color theme="1"/>
        <rFont val="Arial Nova"/>
        <family val="2"/>
      </rPr>
      <t>Therm</t>
    </r>
    <r>
      <rPr>
        <sz val="11"/>
        <color theme="1"/>
        <rFont val="Arial Nova"/>
        <family val="2"/>
      </rPr>
      <t xml:space="preserve">odynamik der Gemische", "Progress in </t>
    </r>
    <r>
      <rPr>
        <b/>
        <sz val="11"/>
        <color theme="1"/>
        <rFont val="Arial Nova"/>
        <family val="2"/>
      </rPr>
      <t>Therm</t>
    </r>
    <r>
      <rPr>
        <sz val="11"/>
        <color theme="1"/>
        <rFont val="Arial Nova"/>
        <family val="2"/>
      </rPr>
      <t xml:space="preserve">ofluiddynamics","..."
Bei der Anzeige mehrerer gleicher Suchergebnisse (Bsp. Strukturdynamik) kann jedes gewählt werden, die Zuordnung eines Modules zu mehreren Container wird vom System erkannt.
</t>
    </r>
    <r>
      <rPr>
        <b/>
        <sz val="11"/>
        <color theme="1"/>
        <rFont val="Arial Nova"/>
        <family val="2"/>
      </rPr>
      <t>Hilfe zu externen Modulen:</t>
    </r>
    <r>
      <rPr>
        <sz val="11"/>
        <color theme="1"/>
        <rFont val="Arial Nova"/>
        <family val="2"/>
      </rPr>
      <t xml:space="preserve">
Externe Module können wie folgt in die entsprechenden Zeilen eingetragen werden, damit das System sie als solche erkennt: Modulname </t>
    </r>
    <r>
      <rPr>
        <b/>
        <sz val="11"/>
        <color theme="1"/>
        <rFont val="Arial Nova"/>
        <family val="2"/>
      </rPr>
      <t>(LP)</t>
    </r>
    <r>
      <rPr>
        <sz val="11"/>
        <color theme="1"/>
        <rFont val="Arial Nova"/>
        <family val="2"/>
      </rPr>
      <t xml:space="preserve">
</t>
    </r>
    <r>
      <rPr>
        <b/>
        <sz val="11"/>
        <color theme="1"/>
        <rFont val="Arial Nova"/>
        <family val="2"/>
      </rPr>
      <t>Hilfe zu Zusatzmodulen:</t>
    </r>
    <r>
      <rPr>
        <sz val="11"/>
        <color theme="1"/>
        <rFont val="Arial Nova"/>
        <family val="2"/>
      </rPr>
      <t xml:space="preserve">
Zusatzmodule können über den Dropdown eingetragen und wie folgt als Zusatzmodul erkenntlich gemacht werden:
Modulname</t>
    </r>
    <r>
      <rPr>
        <b/>
        <sz val="11"/>
        <color theme="1"/>
        <rFont val="Arial Nova"/>
        <family val="2"/>
      </rPr>
      <t xml:space="preserve">-Zusatz
Hilfe zu Exportieren:
</t>
    </r>
    <r>
      <rPr>
        <sz val="11"/>
        <color theme="1"/>
        <rFont val="Arial Nova"/>
        <family val="2"/>
      </rPr>
      <t xml:space="preserve">Das PDF benutzt den Speicherpfad der Excel-Datei, daher werden Sie vor dem Exportieren aufgefordert die Datei (erneut) zu speichern. Das PDF finden Sie dann an diesem Speicherort unter dem Namen </t>
    </r>
    <r>
      <rPr>
        <b/>
        <sz val="11"/>
        <color theme="1"/>
        <rFont val="Arial Nova"/>
        <family val="2"/>
      </rPr>
      <t>"Masterplan"</t>
    </r>
    <r>
      <rPr>
        <sz val="11"/>
        <color theme="1"/>
        <rFont val="Arial Nova"/>
        <family val="2"/>
      </rPr>
      <t xml:space="preserve">.
</t>
    </r>
    <r>
      <rPr>
        <b/>
        <sz val="11"/>
        <color theme="1"/>
        <rFont val="Arial Nova"/>
        <family val="2"/>
      </rPr>
      <t xml:space="preserve">Hilfe zu inaktiv:
</t>
    </r>
    <r>
      <rPr>
        <sz val="11"/>
        <color theme="1"/>
        <rFont val="Arial Nova"/>
        <family val="2"/>
      </rPr>
      <t>Manche Module haben einen Zusatz (inaktiv). Diese Module werden aktuell nicht mehr angeboten und können daher nicht neu gewählt werden.</t>
    </r>
  </si>
  <si>
    <t>PO 2014</t>
  </si>
  <si>
    <t>Mehrgrößenregelung</t>
  </si>
  <si>
    <t>74320</t>
  </si>
  <si>
    <t>060200127</t>
  </si>
  <si>
    <t>Modulnummer</t>
  </si>
  <si>
    <t>75470</t>
  </si>
  <si>
    <t>Kleinsatellitenentwurf - Grundlagen</t>
  </si>
  <si>
    <t>Turbomachinery Blade Vibrations</t>
  </si>
  <si>
    <t>76200</t>
  </si>
  <si>
    <t>060400407</t>
  </si>
  <si>
    <t>100040</t>
  </si>
  <si>
    <t>Geologie der Flugtriebwerke</t>
  </si>
  <si>
    <t>100560</t>
  </si>
  <si>
    <t>CFD-Programmierprojekt</t>
  </si>
  <si>
    <t>100470</t>
  </si>
  <si>
    <t>Data Processing for Engineers and Scientists</t>
  </si>
  <si>
    <t>Fernerkundung und Bildanalyse</t>
  </si>
  <si>
    <t>77870</t>
  </si>
  <si>
    <t>Nichtglatte Dynamik</t>
  </si>
  <si>
    <t>59990</t>
  </si>
  <si>
    <t>Nichtlineare Dynamik mechanischer Systeme</t>
  </si>
  <si>
    <t>58280</t>
  </si>
  <si>
    <t>Betriebsverhalten von Gasturbinen</t>
  </si>
  <si>
    <t>101170</t>
  </si>
  <si>
    <t>Messdatenerfassung mit LabVIEW</t>
  </si>
  <si>
    <t>101180</t>
  </si>
  <si>
    <t>Geodätische Fernerkundung</t>
  </si>
  <si>
    <t>101650</t>
  </si>
  <si>
    <r>
      <t xml:space="preserve">Fernerkundung </t>
    </r>
    <r>
      <rPr>
        <b/>
        <sz val="10"/>
        <color rgb="FFFF0000"/>
        <rFont val="Arial"/>
        <family val="2"/>
      </rPr>
      <t>(inaktiv)</t>
    </r>
  </si>
  <si>
    <r>
      <t xml:space="preserve">Fernerkundung </t>
    </r>
    <r>
      <rPr>
        <sz val="11"/>
        <color rgb="FFFF0000"/>
        <rFont val="Arial Nova"/>
        <family val="2"/>
      </rPr>
      <t>(inaktiv)</t>
    </r>
  </si>
  <si>
    <t>Machine Learning Methods in Mechanics</t>
  </si>
  <si>
    <t>101940</t>
  </si>
  <si>
    <r>
      <t xml:space="preserve">Wissensverarbeitung und Softcomputing </t>
    </r>
    <r>
      <rPr>
        <sz val="11"/>
        <color rgb="FFFF0000"/>
        <rFont val="Arial Nova"/>
        <family val="2"/>
      </rPr>
      <t>(inaktiv)</t>
    </r>
  </si>
  <si>
    <r>
      <t xml:space="preserve">Wissensverarbeitung und Softcomputing </t>
    </r>
    <r>
      <rPr>
        <b/>
        <sz val="10"/>
        <color rgb="FFFF0000"/>
        <rFont val="Arial"/>
        <family val="2"/>
      </rPr>
      <t>(inaktiv)</t>
    </r>
  </si>
  <si>
    <r>
      <t xml:space="preserve">Wissensverarbeitung und Softcomputing </t>
    </r>
    <r>
      <rPr>
        <sz val="10"/>
        <color rgb="FFFF0000"/>
        <rFont val="Arial"/>
        <family val="2"/>
      </rPr>
      <t>(inaktiv)</t>
    </r>
  </si>
  <si>
    <t>Experimentelle Spannungs- und Dehnungsanalyse</t>
  </si>
  <si>
    <t>102030</t>
  </si>
  <si>
    <t>Flächentragwerke</t>
  </si>
  <si>
    <t>102020</t>
  </si>
  <si>
    <r>
      <t xml:space="preserve">Mustererkennung und Optimierung </t>
    </r>
    <r>
      <rPr>
        <b/>
        <sz val="10"/>
        <color rgb="FFFF0000"/>
        <rFont val="Arial"/>
        <family val="2"/>
      </rPr>
      <t>(inaktiv)</t>
    </r>
  </si>
  <si>
    <r>
      <t xml:space="preserve">Mustererkennung und Optimierung </t>
    </r>
    <r>
      <rPr>
        <sz val="11"/>
        <color rgb="FFFF0000"/>
        <rFont val="Arial Nova"/>
        <family val="2"/>
      </rPr>
      <t>(inaktiv)</t>
    </r>
  </si>
  <si>
    <t>Mustererkennung und Bildverstehen</t>
  </si>
  <si>
    <t>102000</t>
  </si>
  <si>
    <t>102680</t>
  </si>
  <si>
    <t>060700310</t>
  </si>
  <si>
    <t>Measurement methods for droplet dynamic applications</t>
  </si>
  <si>
    <t>102690</t>
  </si>
  <si>
    <t>060700311</t>
  </si>
  <si>
    <r>
      <t xml:space="preserve">Konstruieren mit Keramik </t>
    </r>
    <r>
      <rPr>
        <sz val="11"/>
        <color rgb="FFFF0000"/>
        <rFont val="Arial Nova"/>
        <family val="2"/>
      </rPr>
      <t>(inaktiv)</t>
    </r>
  </si>
  <si>
    <r>
      <t xml:space="preserve">Konstruieren mit Keramik </t>
    </r>
    <r>
      <rPr>
        <b/>
        <sz val="10"/>
        <color rgb="FFFF0000"/>
        <rFont val="Arial"/>
        <family val="2"/>
      </rPr>
      <t>(inaktiv)</t>
    </r>
  </si>
  <si>
    <t>Fundamentals in Experimental Biomechanics</t>
  </si>
  <si>
    <t>102590</t>
  </si>
  <si>
    <t>Digitale Kompetenz in Forschung und Lehre</t>
  </si>
  <si>
    <t>102780</t>
  </si>
  <si>
    <r>
      <t xml:space="preserve">Raumfahrttechnik II </t>
    </r>
    <r>
      <rPr>
        <b/>
        <sz val="10"/>
        <color rgb="FFFF0000"/>
        <rFont val="Arial"/>
        <family val="2"/>
      </rPr>
      <t>(inaktiv)</t>
    </r>
  </si>
  <si>
    <r>
      <t xml:space="preserve">Raumfahrttechnik II </t>
    </r>
    <r>
      <rPr>
        <sz val="11"/>
        <color rgb="FFFF0000"/>
        <rFont val="Arial Nova"/>
        <family val="2"/>
      </rPr>
      <t>(inaktiv)</t>
    </r>
  </si>
  <si>
    <r>
      <t xml:space="preserve">Raumfahrttechnik II </t>
    </r>
    <r>
      <rPr>
        <sz val="10"/>
        <color rgb="FFFF0000"/>
        <rFont val="Arial"/>
        <family val="2"/>
      </rPr>
      <t>(inaktiv)</t>
    </r>
  </si>
  <si>
    <t>Applied Machine Learning for Engineers</t>
  </si>
  <si>
    <r>
      <t xml:space="preserve">Elektronik und Mikrocontroller für Luft- und Raumfahrtanwendungen </t>
    </r>
    <r>
      <rPr>
        <b/>
        <sz val="10"/>
        <color rgb="FFFF0000"/>
        <rFont val="Arial"/>
        <family val="2"/>
      </rPr>
      <t>(inaktiv)</t>
    </r>
  </si>
  <si>
    <r>
      <t xml:space="preserve">Elektronik und Mikrocontroller für Luft- und Raumfahrtanwendungen </t>
    </r>
    <r>
      <rPr>
        <sz val="11"/>
        <color rgb="FFFF0000"/>
        <rFont val="Arial Nova"/>
        <family val="2"/>
      </rPr>
      <t>(inaktiv)</t>
    </r>
  </si>
  <si>
    <r>
      <t xml:space="preserve">Elektronik und Mikrocontroller für Luft- und Raumfahrtanwendungen </t>
    </r>
    <r>
      <rPr>
        <sz val="10"/>
        <color rgb="FFFF0000"/>
        <rFont val="Arial"/>
        <family val="2"/>
      </rPr>
      <t>(inaktiv)</t>
    </r>
  </si>
  <si>
    <t>Quantum Computing for Engineers</t>
  </si>
  <si>
    <t>Simulation in der Kunststoffverarbeitung</t>
  </si>
  <si>
    <t>56310</t>
  </si>
  <si>
    <r>
      <t xml:space="preserve">Finite Elemente II (Diskretisierung II) </t>
    </r>
    <r>
      <rPr>
        <b/>
        <sz val="10"/>
        <color rgb="FFFF0000"/>
        <rFont val="Arial"/>
        <family val="2"/>
      </rPr>
      <t>(inaktiv)</t>
    </r>
  </si>
  <si>
    <r>
      <t xml:space="preserve">Finite Elemente III </t>
    </r>
    <r>
      <rPr>
        <b/>
        <sz val="10"/>
        <color rgb="FFFF0000"/>
        <rFont val="Arial"/>
        <family val="2"/>
      </rPr>
      <t>(inaktiv)</t>
    </r>
  </si>
  <si>
    <r>
      <t xml:space="preserve">Strukturmechanik und Diskretisierung in 2D/3D </t>
    </r>
    <r>
      <rPr>
        <b/>
        <sz val="10"/>
        <color rgb="FFFF0000"/>
        <rFont val="Arial"/>
        <family val="2"/>
      </rPr>
      <t>(inaktiv)</t>
    </r>
  </si>
  <si>
    <r>
      <t xml:space="preserve">Strukturmechanik und Diskretisierung in 2D/3D </t>
    </r>
    <r>
      <rPr>
        <sz val="11"/>
        <color rgb="FFFF0000"/>
        <rFont val="Arial Nova"/>
        <family val="2"/>
      </rPr>
      <t>(inaktiv)</t>
    </r>
  </si>
  <si>
    <r>
      <t xml:space="preserve">Finite Elemente II (Diskretisierung II) </t>
    </r>
    <r>
      <rPr>
        <sz val="11"/>
        <color rgb="FFFF0000"/>
        <rFont val="Arial Nova"/>
        <family val="2"/>
      </rPr>
      <t>(inaktiv)</t>
    </r>
  </si>
  <si>
    <r>
      <t xml:space="preserve">Finite Elemente III </t>
    </r>
    <r>
      <rPr>
        <sz val="11"/>
        <color rgb="FFFF0000"/>
        <rFont val="Arial Nova"/>
        <family val="2"/>
      </rPr>
      <t>(inaktiv)</t>
    </r>
  </si>
  <si>
    <t>Selected Chapters in Data Processing: Microstructure Analysis and Synthesis</t>
  </si>
  <si>
    <t>104770</t>
  </si>
  <si>
    <t>Flugmechanik und Regelung von Multikoptern</t>
  </si>
  <si>
    <t>104730</t>
  </si>
  <si>
    <t>Geo-Mobilität</t>
  </si>
  <si>
    <t>102200</t>
  </si>
  <si>
    <r>
      <t xml:space="preserve">Verkehrstelematik </t>
    </r>
    <r>
      <rPr>
        <b/>
        <sz val="10"/>
        <color rgb="FFFF0000"/>
        <rFont val="Arial"/>
        <family val="2"/>
      </rPr>
      <t>(inaktiv)</t>
    </r>
  </si>
  <si>
    <r>
      <t xml:space="preserve">Verkehrstelematik </t>
    </r>
    <r>
      <rPr>
        <sz val="11"/>
        <color rgb="FFFF0000"/>
        <rFont val="Arial Nova"/>
        <family val="2"/>
      </rPr>
      <t>(inaktiv)</t>
    </r>
  </si>
  <si>
    <t>Composites modelling and simulation</t>
  </si>
  <si>
    <t>104750</t>
  </si>
  <si>
    <r>
      <t xml:space="preserve">Composites modelling </t>
    </r>
    <r>
      <rPr>
        <b/>
        <sz val="10"/>
        <color rgb="FFFF0000"/>
        <rFont val="Arial"/>
        <family val="2"/>
      </rPr>
      <t>(inaktiv)</t>
    </r>
  </si>
  <si>
    <r>
      <t xml:space="preserve">Composites modelling </t>
    </r>
    <r>
      <rPr>
        <sz val="11"/>
        <color rgb="FFFF0000"/>
        <rFont val="Arial Nova"/>
        <family val="2"/>
      </rPr>
      <t>(inaktiv)</t>
    </r>
  </si>
  <si>
    <t>Systemtheoretische Methoden der Flugregelung</t>
  </si>
  <si>
    <t>104840</t>
  </si>
  <si>
    <r>
      <t xml:space="preserve">Statik III </t>
    </r>
    <r>
      <rPr>
        <b/>
        <sz val="10"/>
        <color rgb="FFFF0000"/>
        <rFont val="Arial"/>
        <family val="2"/>
      </rPr>
      <t>(inaktiv)</t>
    </r>
  </si>
  <si>
    <r>
      <t xml:space="preserve">Statik III </t>
    </r>
    <r>
      <rPr>
        <sz val="11"/>
        <color rgb="FFFF0000"/>
        <rFont val="Arial Nova"/>
        <family val="2"/>
      </rPr>
      <t>(inaktiv)</t>
    </r>
  </si>
  <si>
    <t>Bayesian Estimation for Flight Robotics</t>
  </si>
  <si>
    <t>103860</t>
  </si>
  <si>
    <t>103830</t>
  </si>
  <si>
    <t>Optische Strömungsmesstechnik</t>
  </si>
  <si>
    <t>103670</t>
  </si>
  <si>
    <t>Orbital Mechanics in Low Earth Orbit</t>
  </si>
  <si>
    <t>103680</t>
  </si>
  <si>
    <t>Fundamentals of Motion Biomechanics in Aerospace</t>
  </si>
  <si>
    <t>103900</t>
  </si>
  <si>
    <r>
      <t xml:space="preserve">Akustik von Windenergieanlagen </t>
    </r>
    <r>
      <rPr>
        <b/>
        <sz val="10"/>
        <color rgb="FFFF0000"/>
        <rFont val="Arial"/>
        <family val="2"/>
      </rPr>
      <t>(inaktiv)</t>
    </r>
  </si>
  <si>
    <r>
      <t xml:space="preserve">Akustik von Windenergieanlagen </t>
    </r>
    <r>
      <rPr>
        <sz val="11"/>
        <color rgb="FFFF0000"/>
        <rFont val="Arial Nova"/>
        <family val="2"/>
      </rPr>
      <t>(inaktiv)</t>
    </r>
  </si>
  <si>
    <t>105390</t>
  </si>
  <si>
    <t>105400</t>
  </si>
  <si>
    <t>105410</t>
  </si>
  <si>
    <t>FEM mit FEniCS</t>
  </si>
  <si>
    <t>Methods of Systems Modeling and Analysis</t>
  </si>
  <si>
    <t>Photogrammetrische Computer Vision</t>
  </si>
  <si>
    <t>105880</t>
  </si>
  <si>
    <t>Nachhaltigkeit und Verantwortung in der Luft- und Raumfahrt</t>
  </si>
  <si>
    <t>105890</t>
  </si>
  <si>
    <t>Life Support Systems and In-Situ Resources Utilization</t>
  </si>
  <si>
    <t>105610</t>
  </si>
  <si>
    <t>Version: MAPLER, 24.03.2022, 16:00</t>
  </si>
  <si>
    <t>Model Order reduction methods for linear systems</t>
  </si>
  <si>
    <t>Model Order reduction methods for linear systemseare Systeme</t>
  </si>
  <si>
    <t>Data driven modeling &amp; machine learning und maschinelles Lernen</t>
  </si>
  <si>
    <t>Chemische Raumfahrtantriebe: ausgewähle Kapitel</t>
  </si>
  <si>
    <t>Wind Turbine Aerodynamics and Acoustics and Acoustics</t>
  </si>
  <si>
    <t>Raumstationen - Systems and Exploitation</t>
  </si>
  <si>
    <t>Raumstationen - Systems and Exploitation - Entwurf, Systeme, Nutzung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</si>
</sst>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7" x14ac:knownFonts="1">
    <font>
      <sz val="11"/>
      <color theme="1"/>
      <name val="Calibri"/>
      <family val="2"/>
      <scheme val="minor"/>
    </font>
    <font>
      <u/>
      <sz val="11"/>
      <color theme="10"/>
      <name val="Calibri"/>
      <family val="2"/>
      <scheme val="minor"/>
    </font>
    <font>
      <b/>
      <sz val="10"/>
      <name val="Arial"/>
      <family val="2"/>
    </font>
    <font>
      <sz val="10"/>
      <name val="Arial"/>
      <family val="2"/>
    </font>
    <font>
      <sz val="10"/>
      <color rgb="FFFF0000"/>
      <name val="Arial"/>
      <family val="2"/>
    </font>
    <font>
      <sz val="11"/>
      <color theme="1"/>
      <name val="Arial"/>
      <family val="2"/>
    </font>
    <font>
      <sz val="11"/>
      <color rgb="FFFF0000"/>
      <name val="Arial"/>
      <family val="2"/>
    </font>
    <font>
      <sz val="10"/>
      <color theme="1"/>
      <name val="Arial"/>
      <family val="2"/>
    </font>
    <font>
      <sz val="11"/>
      <color theme="1"/>
      <name val="Arial Nova"/>
      <family val="2"/>
    </font>
    <font>
      <sz val="10"/>
      <name val="Arial Nova"/>
      <family val="2"/>
    </font>
    <font>
      <sz val="11"/>
      <color rgb="FFFF0000"/>
      <name val="Arial Nova"/>
      <family val="2"/>
    </font>
    <font>
      <sz val="36"/>
      <color theme="4" tint="-0.249977111117893"/>
      <name val="Arial Black"/>
      <family val="2"/>
    </font>
    <font>
      <i/>
      <sz val="11"/>
      <color theme="1"/>
      <name val="Arial Nova"/>
      <family val="2"/>
    </font>
    <font>
      <sz val="11"/>
      <name val="Arial Nova"/>
      <family val="2"/>
    </font>
    <font>
      <b/>
      <sz val="11"/>
      <color theme="5" tint="-0.249977111117893"/>
      <name val="Arial Nova"/>
      <family val="2"/>
    </font>
    <font>
      <b/>
      <sz val="11"/>
      <color theme="1"/>
      <name val="Arial Nova"/>
      <family val="2"/>
    </font>
    <font>
      <sz val="11"/>
      <color rgb="FF00CC00"/>
      <name val="Arial Nova"/>
      <family val="2"/>
    </font>
    <font>
      <sz val="11"/>
      <color rgb="FF00B050"/>
      <name val="Arial Nova"/>
      <family val="2"/>
    </font>
    <font>
      <sz val="12"/>
      <color theme="1"/>
      <name val="Arial Nova"/>
      <family val="2"/>
    </font>
    <font>
      <sz val="12"/>
      <name val="Arial Nova"/>
      <family val="2"/>
    </font>
    <font>
      <b/>
      <sz val="12"/>
      <color theme="1"/>
      <name val="Arial Nova"/>
      <family val="2"/>
    </font>
    <font>
      <b/>
      <sz val="14"/>
      <color theme="1"/>
      <name val="Arial Nova"/>
      <family val="2"/>
    </font>
    <font>
      <sz val="10"/>
      <color theme="1"/>
      <name val="Arial Nova"/>
      <family val="2"/>
    </font>
    <font>
      <sz val="14"/>
      <color theme="1"/>
      <name val="Arial Nova"/>
      <family val="2"/>
    </font>
    <font>
      <i/>
      <sz val="10"/>
      <color theme="1"/>
      <name val="Arial Nova"/>
      <family val="2"/>
    </font>
    <font>
      <b/>
      <sz val="10"/>
      <color theme="1"/>
      <name val="Arial Nova"/>
      <family val="2"/>
    </font>
    <font>
      <b/>
      <sz val="10"/>
      <color rgb="FFFF0000"/>
      <name val="Arial"/>
      <family val="2"/>
    </font>
    <font>
      <b/>
      <sz val="11"/>
      <name val="Calibri"/>
      <family val="2"/>
    </font>
    <font>
      <b/>
      <sz val="10"/>
      <color theme="0"/>
      <name val="Arial"/>
      <family val="2"/>
    </font>
    <font>
      <sz val="10"/>
      <color theme="0"/>
      <name val="Arial"/>
      <family val="2"/>
    </font>
    <font>
      <sz val="46"/>
      <color theme="3" tint="0.39997558519241921"/>
      <name val="Book Antiqua"/>
      <family val="1"/>
    </font>
    <font>
      <sz val="13"/>
      <color theme="1"/>
      <name val="Arial Nova"/>
      <family val="2"/>
    </font>
    <font>
      <sz val="13"/>
      <color theme="3" tint="0.39997558519241921"/>
      <name val="Book Antiqua"/>
      <family val="1"/>
    </font>
    <font>
      <b/>
      <sz val="10"/>
      <name val="Arial Nova"/>
      <family val="2"/>
    </font>
    <font>
      <sz val="11"/>
      <color rgb="FF0070C0"/>
      <name val="Arial"/>
      <family val="2"/>
    </font>
    <font>
      <sz val="9"/>
      <color indexed="81"/>
      <name val="Segoe UI"/>
      <family val="2"/>
    </font>
    <font>
      <sz val="11"/>
      <color rgb="FF000000"/>
      <name val="Arial Nova"/>
      <family val="2"/>
    </font>
  </fonts>
  <fills count="8">
    <fill>
      <patternFill patternType="none"/>
    </fill>
    <fill>
      <patternFill patternType="gray125"/>
    </fill>
    <fill>
      <patternFill patternType="solid">
        <fgColor theme="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theme="4" tint="-0.499984740745262"/>
      </left>
      <right style="thin">
        <color theme="4" tint="-0.499984740745262"/>
      </right>
      <top style="thin">
        <color theme="4" tint="-0.499984740745262"/>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indexed="64"/>
      </left>
      <right style="thin">
        <color theme="4" tint="-0.499984740745262"/>
      </right>
      <top style="thin">
        <color indexed="64"/>
      </top>
      <bottom style="thin">
        <color indexed="64"/>
      </bottom>
      <diagonal/>
    </border>
    <border>
      <left style="thin">
        <color indexed="64"/>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thin">
        <color indexed="64"/>
      </top>
      <bottom/>
      <diagonal/>
    </border>
    <border>
      <left/>
      <right style="thin">
        <color indexed="64"/>
      </right>
      <top style="thin">
        <color theme="4" tint="-0.499984740745262"/>
      </top>
      <bottom style="thin">
        <color indexed="64"/>
      </bottom>
      <diagonal/>
    </border>
    <border>
      <left style="thin">
        <color indexed="64"/>
      </left>
      <right style="thin">
        <color indexed="64"/>
      </right>
      <top style="thin">
        <color theme="4" tint="-0.499984740745262"/>
      </top>
      <bottom style="thin">
        <color indexed="64"/>
      </bottom>
      <diagonal/>
    </border>
    <border>
      <left style="thin">
        <color indexed="64"/>
      </left>
      <right style="thin">
        <color theme="4" tint="-0.499984740745262"/>
      </right>
      <top style="thin">
        <color theme="4" tint="-0.499984740745262"/>
      </top>
      <bottom style="thin">
        <color indexed="64"/>
      </bottom>
      <diagonal/>
    </border>
    <border>
      <left style="thin">
        <color theme="4" tint="-0.499984740745262"/>
      </left>
      <right style="thin">
        <color indexed="64"/>
      </right>
      <top/>
      <bottom style="thin">
        <color theme="4" tint="-0.499984740745262"/>
      </bottom>
      <diagonal/>
    </border>
    <border>
      <left style="thin">
        <color indexed="64"/>
      </left>
      <right style="thin">
        <color indexed="64"/>
      </right>
      <top style="thin">
        <color indexed="64"/>
      </top>
      <bottom style="thin">
        <color theme="4" tint="-0.499984740745262"/>
      </bottom>
      <diagonal/>
    </border>
    <border>
      <left/>
      <right style="thin">
        <color indexed="64"/>
      </right>
      <top style="thin">
        <color indexed="64"/>
      </top>
      <bottom style="thin">
        <color theme="4" tint="-0.499984740745262"/>
      </bottom>
      <diagonal/>
    </border>
    <border>
      <left/>
      <right/>
      <top style="thin">
        <color indexed="64"/>
      </top>
      <bottom/>
      <diagonal/>
    </border>
    <border>
      <left style="hair">
        <color indexed="64"/>
      </left>
      <right/>
      <top style="hair">
        <color indexed="64"/>
      </top>
      <bottom/>
      <diagonal/>
    </border>
  </borders>
  <cellStyleXfs count="3">
    <xf numFmtId="0" fontId="0" fillId="0" borderId="0"/>
    <xf numFmtId="0" fontId="1" fillId="0" borderId="0" applyNumberFormat="0" applyFill="0" applyBorder="0" applyAlignment="0" applyProtection="0"/>
    <xf numFmtId="0" fontId="3" fillId="0" borderId="0"/>
  </cellStyleXfs>
  <cellXfs count="268">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vertical="top"/>
    </xf>
    <xf numFmtId="49" fontId="3" fillId="0" borderId="0" xfId="0" applyNumberFormat="1" applyFont="1" applyAlignment="1">
      <alignment horizontal="center"/>
    </xf>
    <xf numFmtId="49" fontId="3" fillId="0" borderId="0" xfId="0" applyNumberFormat="1"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xf numFmtId="0" fontId="3" fillId="0" borderId="0" xfId="0" applyFont="1" applyAlignment="1">
      <alignment wrapText="1"/>
    </xf>
    <xf numFmtId="0" fontId="3" fillId="0" borderId="0" xfId="0" applyFont="1" applyAlignment="1">
      <alignment vertical="top"/>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0" borderId="0" xfId="0" applyFont="1"/>
    <xf numFmtId="0" fontId="5" fillId="0" borderId="0" xfId="0" applyFont="1" applyAlignment="1">
      <alignment horizontal="center"/>
    </xf>
    <xf numFmtId="0" fontId="5" fillId="0" borderId="0" xfId="0" applyFont="1" applyAlignment="1">
      <alignment horizontal="right"/>
    </xf>
    <xf numFmtId="0" fontId="6" fillId="0" borderId="0" xfId="0" applyFont="1" applyAlignment="1">
      <alignment horizontal="center"/>
    </xf>
    <xf numFmtId="0" fontId="6" fillId="0" borderId="0" xfId="0" applyFont="1"/>
    <xf numFmtId="0" fontId="7" fillId="0" borderId="0" xfId="0" applyFont="1" applyAlignment="1">
      <alignment horizont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textRotation="90" wrapText="1"/>
    </xf>
    <xf numFmtId="0" fontId="7" fillId="0" borderId="1" xfId="0" applyFont="1" applyBorder="1" applyAlignment="1">
      <alignment horizontal="center" textRotation="90" wrapText="1"/>
    </xf>
    <xf numFmtId="0" fontId="3" fillId="0" borderId="1" xfId="0" applyFont="1" applyBorder="1" applyAlignment="1">
      <alignment horizontal="right" vertical="center" wrapText="1"/>
    </xf>
    <xf numFmtId="0" fontId="7" fillId="0" borderId="1" xfId="0" applyFont="1" applyBorder="1" applyAlignment="1">
      <alignment horizontal="right" vertical="center" wrapText="1"/>
    </xf>
    <xf numFmtId="0" fontId="3"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0" borderId="0" xfId="0" applyFont="1" applyAlignment="1">
      <alignment horizontal="center"/>
    </xf>
    <xf numFmtId="0" fontId="8" fillId="0" borderId="0" xfId="0" applyFont="1" applyAlignment="1">
      <alignment vertical="center"/>
    </xf>
    <xf numFmtId="0" fontId="8" fillId="0" borderId="0" xfId="0" applyFont="1" applyAlignment="1">
      <alignment vertical="center" wrapText="1"/>
    </xf>
    <xf numFmtId="0" fontId="8" fillId="0" borderId="0" xfId="0" applyFont="1"/>
    <xf numFmtId="0" fontId="8" fillId="0" borderId="0" xfId="0" applyFont="1" applyAlignment="1">
      <alignment wrapText="1"/>
    </xf>
    <xf numFmtId="0" fontId="8" fillId="0" borderId="0" xfId="2" applyFont="1"/>
    <xf numFmtId="0" fontId="8" fillId="0" borderId="0" xfId="0" applyFont="1" applyAlignment="1">
      <alignment vertical="top"/>
    </xf>
    <xf numFmtId="0" fontId="8" fillId="0" borderId="0" xfId="2" applyFont="1" applyAlignment="1">
      <alignment vertical="center" wrapText="1"/>
    </xf>
    <xf numFmtId="0" fontId="8" fillId="0" borderId="0" xfId="2" applyFont="1" applyAlignment="1">
      <alignment wrapText="1"/>
    </xf>
    <xf numFmtId="0" fontId="8" fillId="0" borderId="0" xfId="2" applyFont="1" applyAlignment="1">
      <alignment vertical="center"/>
    </xf>
    <xf numFmtId="0" fontId="11" fillId="4" borderId="1" xfId="0"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8" fillId="0" borderId="3" xfId="0" applyFont="1" applyBorder="1" applyAlignment="1">
      <alignment horizontal="left" vertical="center" wrapText="1"/>
    </xf>
    <xf numFmtId="0" fontId="8" fillId="0" borderId="3" xfId="0" applyFont="1" applyBorder="1" applyAlignment="1">
      <alignment wrapText="1"/>
    </xf>
    <xf numFmtId="0" fontId="8" fillId="0" borderId="3" xfId="0" applyFont="1" applyBorder="1" applyAlignment="1">
      <alignment vertical="center"/>
    </xf>
    <xf numFmtId="0" fontId="8" fillId="0" borderId="3" xfId="0" applyFont="1" applyBorder="1" applyAlignment="1">
      <alignment vertical="center" wrapText="1"/>
    </xf>
    <xf numFmtId="0" fontId="8" fillId="0" borderId="3" xfId="0" applyFont="1" applyBorder="1"/>
    <xf numFmtId="0" fontId="12" fillId="0" borderId="0" xfId="0" applyFont="1" applyAlignment="1">
      <alignment horizontal="center" vertical="center"/>
    </xf>
    <xf numFmtId="0" fontId="8" fillId="0" borderId="16" xfId="0" applyFont="1" applyBorder="1" applyAlignment="1">
      <alignment horizontal="center"/>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20" xfId="0" applyFont="1" applyBorder="1" applyAlignment="1">
      <alignment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13" fillId="0" borderId="16" xfId="0" applyFont="1" applyBorder="1"/>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3" xfId="0" applyFont="1" applyBorder="1" applyAlignment="1">
      <alignment horizontal="center" vertical="center"/>
    </xf>
    <xf numFmtId="0" fontId="8" fillId="0" borderId="17" xfId="0" applyFont="1" applyBorder="1" applyAlignment="1">
      <alignment wrapText="1"/>
    </xf>
    <xf numFmtId="0" fontId="8" fillId="0" borderId="18" xfId="0" applyFont="1" applyBorder="1" applyAlignment="1">
      <alignment horizontal="center" vertical="center"/>
    </xf>
    <xf numFmtId="0" fontId="8" fillId="0" borderId="24" xfId="0" applyFont="1" applyBorder="1"/>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xf numFmtId="0" fontId="13" fillId="0" borderId="3" xfId="0" applyFont="1" applyBorder="1"/>
    <xf numFmtId="0" fontId="13" fillId="0" borderId="3" xfId="0" applyFont="1" applyBorder="1" applyAlignment="1">
      <alignment vertical="center" wrapText="1"/>
    </xf>
    <xf numFmtId="0" fontId="8" fillId="0" borderId="3" xfId="2" applyFont="1" applyBorder="1"/>
    <xf numFmtId="0" fontId="8" fillId="0" borderId="3" xfId="2" applyFont="1" applyBorder="1" applyAlignment="1">
      <alignment vertical="center" wrapText="1"/>
    </xf>
    <xf numFmtId="0" fontId="8" fillId="0" borderId="3" xfId="2" applyFont="1" applyBorder="1" applyAlignment="1">
      <alignment wrapText="1"/>
    </xf>
    <xf numFmtId="0" fontId="13" fillId="0" borderId="3" xfId="0" applyFont="1" applyBorder="1" applyAlignment="1">
      <alignment vertical="center"/>
    </xf>
    <xf numFmtId="0" fontId="13" fillId="0" borderId="3" xfId="0" applyFont="1" applyBorder="1" applyAlignment="1">
      <alignment wrapText="1"/>
    </xf>
    <xf numFmtId="0" fontId="8" fillId="0" borderId="3" xfId="2" applyFont="1" applyBorder="1" applyAlignment="1">
      <alignment vertical="center"/>
    </xf>
    <xf numFmtId="0" fontId="13" fillId="0" borderId="3" xfId="0" applyFont="1" applyBorder="1" applyAlignment="1">
      <alignment vertical="top"/>
    </xf>
    <xf numFmtId="0" fontId="8" fillId="0" borderId="10" xfId="0" applyFont="1" applyBorder="1" applyAlignment="1">
      <alignment wrapText="1"/>
    </xf>
    <xf numFmtId="0" fontId="8" fillId="0" borderId="9" xfId="0" applyFont="1" applyBorder="1" applyAlignment="1">
      <alignment horizontal="center" vertical="center"/>
    </xf>
    <xf numFmtId="0" fontId="13" fillId="0" borderId="13" xfId="0" applyFont="1" applyBorder="1"/>
    <xf numFmtId="0" fontId="13" fillId="0" borderId="26" xfId="0" applyFont="1" applyBorder="1" applyAlignment="1">
      <alignment vertical="center" wrapText="1"/>
    </xf>
    <xf numFmtId="0" fontId="8" fillId="0" borderId="10" xfId="0" applyFont="1" applyBorder="1"/>
    <xf numFmtId="0" fontId="8" fillId="0" borderId="6" xfId="0" applyFont="1" applyBorder="1"/>
    <xf numFmtId="0" fontId="8" fillId="2" borderId="1" xfId="0" applyFont="1" applyFill="1" applyBorder="1" applyAlignment="1">
      <alignment horizontal="center" vertical="center"/>
    </xf>
    <xf numFmtId="0" fontId="8" fillId="0" borderId="6" xfId="0" applyFont="1" applyBorder="1" applyAlignment="1">
      <alignment horizontal="center"/>
    </xf>
    <xf numFmtId="0" fontId="15" fillId="2" borderId="1" xfId="0" applyFont="1" applyFill="1" applyBorder="1" applyAlignment="1">
      <alignment horizontal="center"/>
    </xf>
    <xf numFmtId="0" fontId="8" fillId="2" borderId="15" xfId="0" applyFont="1" applyFill="1" applyBorder="1" applyAlignment="1">
      <alignment horizontal="center" vertical="center"/>
    </xf>
    <xf numFmtId="0" fontId="8" fillId="2" borderId="7" xfId="0" applyFont="1" applyFill="1" applyBorder="1" applyAlignment="1" applyProtection="1">
      <alignment horizontal="center" vertical="center"/>
      <protection hidden="1"/>
    </xf>
    <xf numFmtId="0" fontId="8" fillId="2" borderId="3" xfId="0" applyFont="1" applyFill="1" applyBorder="1" applyAlignment="1">
      <alignment horizontal="center" vertical="center"/>
    </xf>
    <xf numFmtId="0" fontId="15" fillId="5" borderId="0" xfId="0" applyFont="1" applyFill="1" applyAlignment="1">
      <alignment horizontal="center" vertical="center"/>
    </xf>
    <xf numFmtId="0" fontId="8" fillId="5" borderId="0" xfId="0" applyFont="1" applyFill="1"/>
    <xf numFmtId="0" fontId="8" fillId="5" borderId="0" xfId="0" applyFont="1" applyFill="1" applyAlignment="1">
      <alignment horizontal="center" vertical="center"/>
    </xf>
    <xf numFmtId="0" fontId="20" fillId="5" borderId="0" xfId="0" applyFont="1" applyFill="1" applyAlignment="1">
      <alignment horizontal="right" vertical="center"/>
    </xf>
    <xf numFmtId="0" fontId="12" fillId="5" borderId="1" xfId="0" applyFont="1" applyFill="1" applyBorder="1" applyAlignment="1" applyProtection="1">
      <alignment horizontal="center" vertical="center"/>
      <protection hidden="1"/>
    </xf>
    <xf numFmtId="0" fontId="12" fillId="5" borderId="0" xfId="0" applyFont="1" applyFill="1" applyAlignment="1" applyProtection="1">
      <alignment horizontal="center" vertical="center"/>
      <protection hidden="1"/>
    </xf>
    <xf numFmtId="0" fontId="17" fillId="5" borderId="0" xfId="0" applyFont="1" applyFill="1" applyAlignment="1" applyProtection="1">
      <alignment horizontal="center" vertical="center"/>
      <protection hidden="1"/>
    </xf>
    <xf numFmtId="0" fontId="8" fillId="3" borderId="1" xfId="0" applyFont="1" applyFill="1" applyBorder="1" applyAlignment="1" applyProtection="1">
      <alignment horizontal="center"/>
      <protection locked="0"/>
    </xf>
    <xf numFmtId="0" fontId="8" fillId="0" borderId="0" xfId="0" applyFont="1" applyAlignment="1" applyProtection="1">
      <alignment horizontal="center"/>
      <protection locked="0" hidden="1"/>
    </xf>
    <xf numFmtId="0" fontId="8" fillId="0" borderId="0" xfId="0" applyFont="1" applyProtection="1">
      <protection locked="0" hidden="1"/>
    </xf>
    <xf numFmtId="0" fontId="8" fillId="0" borderId="0" xfId="0" applyFont="1" applyAlignment="1" applyProtection="1">
      <alignment horizontal="center" vertical="center"/>
      <protection locked="0" hidden="1"/>
    </xf>
    <xf numFmtId="0" fontId="8" fillId="0" borderId="6" xfId="0" applyFont="1" applyBorder="1" applyAlignment="1" applyProtection="1">
      <alignment horizontal="center"/>
      <protection locked="0" hidden="1"/>
    </xf>
    <xf numFmtId="0" fontId="8" fillId="0" borderId="6" xfId="0" applyFont="1" applyBorder="1" applyAlignment="1" applyProtection="1">
      <alignment horizontal="center" vertical="center"/>
      <protection locked="0" hidden="1"/>
    </xf>
    <xf numFmtId="0" fontId="8" fillId="0" borderId="6" xfId="0" applyFont="1" applyBorder="1" applyProtection="1">
      <protection locked="0" hidden="1"/>
    </xf>
    <xf numFmtId="0" fontId="8" fillId="0" borderId="6"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0" xfId="0" applyFont="1" applyProtection="1">
      <protection hidden="1"/>
    </xf>
    <xf numFmtId="0" fontId="8" fillId="0" borderId="6" xfId="0" applyFont="1" applyBorder="1" applyProtection="1">
      <protection hidden="1"/>
    </xf>
    <xf numFmtId="0" fontId="8" fillId="0" borderId="6" xfId="0" applyFont="1" applyBorder="1" applyAlignment="1" applyProtection="1">
      <alignment horizontal="center"/>
      <protection hidden="1"/>
    </xf>
    <xf numFmtId="0" fontId="8" fillId="0" borderId="0" xfId="0" applyFont="1" applyAlignment="1" applyProtection="1">
      <alignment horizontal="center"/>
      <protection hidden="1"/>
    </xf>
    <xf numFmtId="0" fontId="8" fillId="3" borderId="6" xfId="0" applyFont="1" applyFill="1" applyBorder="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17" fillId="0" borderId="6" xfId="0" applyFont="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8" fillId="0" borderId="0" xfId="0" applyFont="1" applyAlignment="1" applyProtection="1">
      <alignment vertical="center"/>
      <protection hidden="1"/>
    </xf>
    <xf numFmtId="0" fontId="15" fillId="0" borderId="0" xfId="0" applyFont="1" applyAlignment="1" applyProtection="1">
      <alignment horizontal="center"/>
      <protection hidden="1"/>
    </xf>
    <xf numFmtId="0" fontId="12" fillId="0" borderId="0" xfId="0" applyFont="1" applyAlignment="1" applyProtection="1">
      <alignment horizontal="center" vertical="center"/>
      <protection hidden="1"/>
    </xf>
    <xf numFmtId="0" fontId="15" fillId="2" borderId="0" xfId="0" applyFont="1" applyFill="1" applyAlignment="1" applyProtection="1">
      <alignment horizontal="center" vertical="center"/>
      <protection hidden="1"/>
    </xf>
    <xf numFmtId="0" fontId="8" fillId="3" borderId="0" xfId="0" applyFont="1" applyFill="1" applyProtection="1">
      <protection hidden="1"/>
    </xf>
    <xf numFmtId="0" fontId="8" fillId="0" borderId="9"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15" fillId="5" borderId="0" xfId="0" applyFont="1" applyFill="1"/>
    <xf numFmtId="0" fontId="8" fillId="5" borderId="0" xfId="0" applyFont="1" applyFill="1" applyAlignment="1" applyProtection="1">
      <alignment vertical="center"/>
      <protection locked="0"/>
    </xf>
    <xf numFmtId="0" fontId="8" fillId="5" borderId="0" xfId="0" applyFont="1" applyFill="1" applyAlignment="1">
      <alignment horizontal="center"/>
    </xf>
    <xf numFmtId="0" fontId="17" fillId="5" borderId="0" xfId="0" applyFont="1" applyFill="1" applyAlignment="1">
      <alignment horizontal="center" vertical="center"/>
    </xf>
    <xf numFmtId="0" fontId="9" fillId="0" borderId="0" xfId="0" applyFont="1" applyAlignment="1">
      <alignment wrapText="1"/>
    </xf>
    <xf numFmtId="0" fontId="8" fillId="5" borderId="0" xfId="0" applyFont="1" applyFill="1" applyProtection="1">
      <protection hidden="1"/>
    </xf>
    <xf numFmtId="1" fontId="8" fillId="5" borderId="1" xfId="0" applyNumberFormat="1" applyFont="1" applyFill="1" applyBorder="1" applyAlignment="1" applyProtection="1">
      <alignment horizontal="center" vertical="center"/>
      <protection hidden="1"/>
    </xf>
    <xf numFmtId="1" fontId="8" fillId="5" borderId="1" xfId="0" applyNumberFormat="1" applyFont="1" applyFill="1" applyBorder="1" applyAlignment="1" applyProtection="1">
      <alignment horizontal="center"/>
      <protection hidden="1"/>
    </xf>
    <xf numFmtId="1" fontId="16" fillId="5" borderId="1" xfId="0" applyNumberFormat="1" applyFont="1" applyFill="1" applyBorder="1" applyAlignment="1" applyProtection="1">
      <alignment horizontal="center" vertical="center"/>
      <protection hidden="1"/>
    </xf>
    <xf numFmtId="1" fontId="8" fillId="5" borderId="3" xfId="0" applyNumberFormat="1" applyFont="1" applyFill="1" applyBorder="1" applyAlignment="1">
      <alignment horizontal="center" vertical="center"/>
    </xf>
    <xf numFmtId="1" fontId="16" fillId="5" borderId="3" xfId="0" applyNumberFormat="1" applyFont="1" applyFill="1" applyBorder="1" applyAlignment="1" applyProtection="1">
      <alignment horizontal="center" vertical="center"/>
      <protection hidden="1"/>
    </xf>
    <xf numFmtId="1" fontId="16" fillId="5" borderId="1" xfId="0" applyNumberFormat="1" applyFont="1" applyFill="1" applyBorder="1" applyAlignment="1">
      <alignment horizontal="center"/>
    </xf>
    <xf numFmtId="0" fontId="21" fillId="5" borderId="0" xfId="0" applyFont="1" applyFill="1" applyAlignment="1" applyProtection="1">
      <alignment horizontal="left"/>
      <protection hidden="1"/>
    </xf>
    <xf numFmtId="0" fontId="8" fillId="5" borderId="0" xfId="0" applyFont="1" applyFill="1" applyAlignment="1" applyProtection="1">
      <alignment horizontal="center"/>
      <protection hidden="1"/>
    </xf>
    <xf numFmtId="0" fontId="22" fillId="5" borderId="14" xfId="0" applyFont="1" applyFill="1" applyBorder="1" applyAlignment="1" applyProtection="1">
      <alignment horizontal="left"/>
      <protection hidden="1"/>
    </xf>
    <xf numFmtId="0" fontId="22" fillId="5" borderId="0" xfId="0" applyFont="1" applyFill="1" applyAlignment="1" applyProtection="1">
      <alignment horizontal="left"/>
      <protection hidden="1"/>
    </xf>
    <xf numFmtId="0" fontId="22" fillId="5" borderId="0" xfId="0" applyFont="1" applyFill="1" applyAlignment="1" applyProtection="1">
      <alignment vertical="top"/>
      <protection hidden="1"/>
    </xf>
    <xf numFmtId="0" fontId="22" fillId="5" borderId="0" xfId="0" applyFont="1" applyFill="1" applyProtection="1">
      <protection hidden="1"/>
    </xf>
    <xf numFmtId="0" fontId="22" fillId="0" borderId="0" xfId="0" applyFont="1" applyProtection="1">
      <protection hidden="1"/>
    </xf>
    <xf numFmtId="0" fontId="22" fillId="2" borderId="0" xfId="0" applyFont="1" applyFill="1" applyAlignment="1" applyProtection="1">
      <alignment horizontal="center"/>
      <protection hidden="1"/>
    </xf>
    <xf numFmtId="0" fontId="22" fillId="2" borderId="0" xfId="0" applyFont="1" applyFill="1" applyAlignment="1" applyProtection="1">
      <alignment horizontal="right"/>
      <protection hidden="1"/>
    </xf>
    <xf numFmtId="0" fontId="22" fillId="5" borderId="0" xfId="0" applyFont="1" applyFill="1" applyAlignment="1" applyProtection="1">
      <alignment horizontal="center"/>
      <protection hidden="1"/>
    </xf>
    <xf numFmtId="0" fontId="22" fillId="2" borderId="1" xfId="0" applyFont="1" applyFill="1" applyBorder="1" applyProtection="1">
      <protection hidden="1"/>
    </xf>
    <xf numFmtId="0" fontId="25" fillId="5" borderId="14" xfId="0" applyFont="1" applyFill="1" applyBorder="1" applyAlignment="1" applyProtection="1">
      <alignment vertical="center"/>
      <protection hidden="1"/>
    </xf>
    <xf numFmtId="0" fontId="25" fillId="5" borderId="0" xfId="0" applyFont="1" applyFill="1" applyAlignment="1" applyProtection="1">
      <alignment vertical="center"/>
      <protection hidden="1"/>
    </xf>
    <xf numFmtId="0" fontId="2" fillId="0" borderId="2" xfId="2" applyFont="1" applyBorder="1"/>
    <xf numFmtId="0" fontId="2" fillId="0" borderId="8" xfId="2" applyFont="1" applyBorder="1"/>
    <xf numFmtId="49" fontId="3" fillId="0" borderId="2" xfId="2" applyNumberFormat="1" applyBorder="1" applyAlignment="1">
      <alignment horizontal="center" vertical="center"/>
    </xf>
    <xf numFmtId="49" fontId="3" fillId="0" borderId="2" xfId="2" applyNumberFormat="1" applyBorder="1" applyAlignment="1">
      <alignment horizontal="center"/>
    </xf>
    <xf numFmtId="0" fontId="2" fillId="0" borderId="2" xfId="2" applyFont="1" applyBorder="1" applyAlignment="1">
      <alignment vertical="center"/>
    </xf>
    <xf numFmtId="0" fontId="2" fillId="0" borderId="2" xfId="2" applyFont="1" applyBorder="1" applyAlignment="1">
      <alignment vertical="center" wrapText="1"/>
    </xf>
    <xf numFmtId="0" fontId="2" fillId="0" borderId="2" xfId="2" applyFont="1" applyBorder="1" applyAlignment="1">
      <alignment wrapText="1"/>
    </xf>
    <xf numFmtId="0" fontId="13" fillId="0" borderId="2" xfId="0" applyFont="1" applyBorder="1" applyAlignment="1">
      <alignment wrapText="1"/>
    </xf>
    <xf numFmtId="0" fontId="13" fillId="0" borderId="2" xfId="0" applyFont="1" applyBorder="1" applyAlignment="1">
      <alignment horizontal="center"/>
    </xf>
    <xf numFmtId="49" fontId="3" fillId="0" borderId="0" xfId="2" applyNumberFormat="1" applyAlignment="1">
      <alignment horizontal="center" vertical="center"/>
    </xf>
    <xf numFmtId="0" fontId="27" fillId="0" borderId="2" xfId="2" applyFont="1" applyBorder="1" applyAlignment="1">
      <alignment vertical="center"/>
    </xf>
    <xf numFmtId="0" fontId="2" fillId="0" borderId="2" xfId="2" applyFont="1" applyBorder="1" applyAlignment="1">
      <alignment horizontal="left" vertical="center" wrapText="1"/>
    </xf>
    <xf numFmtId="49" fontId="4" fillId="0" borderId="2" xfId="2" applyNumberFormat="1" applyFont="1" applyBorder="1" applyAlignment="1">
      <alignment horizontal="center" vertical="center"/>
    </xf>
    <xf numFmtId="0" fontId="13" fillId="0" borderId="2" xfId="0" applyFont="1" applyBorder="1"/>
    <xf numFmtId="0" fontId="13" fillId="0" borderId="2" xfId="0" applyFont="1" applyBorder="1" applyAlignment="1">
      <alignment vertical="center" wrapText="1"/>
    </xf>
    <xf numFmtId="0" fontId="13" fillId="0" borderId="2" xfId="0" applyFont="1" applyBorder="1" applyAlignment="1">
      <alignment horizontal="center" vertical="center"/>
    </xf>
    <xf numFmtId="0" fontId="13" fillId="0" borderId="2" xfId="0" applyFont="1" applyBorder="1" applyAlignment="1">
      <alignment vertical="center"/>
    </xf>
    <xf numFmtId="0" fontId="13" fillId="0" borderId="2" xfId="0" applyFont="1" applyBorder="1" applyAlignment="1">
      <alignment vertical="top"/>
    </xf>
    <xf numFmtId="0" fontId="13" fillId="0" borderId="2" xfId="0" applyFont="1" applyBorder="1" applyAlignment="1">
      <alignment horizontal="center" vertical="top"/>
    </xf>
    <xf numFmtId="49" fontId="13" fillId="0" borderId="0" xfId="0" applyNumberFormat="1" applyFont="1" applyAlignment="1">
      <alignment horizontal="center"/>
    </xf>
    <xf numFmtId="0" fontId="13" fillId="0" borderId="2" xfId="2" applyFont="1" applyBorder="1" applyAlignment="1">
      <alignment horizontal="center"/>
    </xf>
    <xf numFmtId="0" fontId="13" fillId="0" borderId="8" xfId="0" applyFont="1" applyBorder="1" applyAlignment="1">
      <alignment horizontal="center"/>
    </xf>
    <xf numFmtId="0" fontId="13" fillId="0" borderId="8" xfId="2" applyFont="1" applyBorder="1" applyAlignment="1">
      <alignment horizontal="center"/>
    </xf>
    <xf numFmtId="49" fontId="29" fillId="0" borderId="2" xfId="2" applyNumberFormat="1" applyFont="1" applyBorder="1" applyAlignment="1">
      <alignment horizontal="center" vertical="center"/>
    </xf>
    <xf numFmtId="0" fontId="28" fillId="0" borderId="2" xfId="2" applyFont="1" applyBorder="1" applyAlignment="1">
      <alignment horizontal="center"/>
    </xf>
    <xf numFmtId="0" fontId="8" fillId="5" borderId="3" xfId="0" applyFont="1" applyFill="1" applyBorder="1" applyAlignment="1">
      <alignment horizontal="center" vertical="center"/>
    </xf>
    <xf numFmtId="0" fontId="0" fillId="0" borderId="0" xfId="0" applyAlignment="1">
      <alignment horizontal="center" vertical="center"/>
    </xf>
    <xf numFmtId="164" fontId="8" fillId="0" borderId="0" xfId="0" applyNumberFormat="1" applyFont="1" applyProtection="1">
      <protection hidden="1"/>
    </xf>
    <xf numFmtId="0" fontId="22" fillId="0" borderId="0" xfId="0" applyFont="1" applyAlignment="1" applyProtection="1">
      <alignment wrapText="1"/>
      <protection hidden="1"/>
    </xf>
    <xf numFmtId="0" fontId="18" fillId="5" borderId="14" xfId="0" applyFont="1" applyFill="1" applyBorder="1"/>
    <xf numFmtId="0" fontId="18" fillId="5" borderId="5" xfId="0" applyFont="1" applyFill="1" applyBorder="1"/>
    <xf numFmtId="0" fontId="31" fillId="5" borderId="0" xfId="0" applyFont="1" applyFill="1"/>
    <xf numFmtId="0" fontId="31" fillId="0" borderId="0" xfId="0" applyFont="1"/>
    <xf numFmtId="0" fontId="31" fillId="0" borderId="0" xfId="0" applyFont="1" applyAlignment="1">
      <alignment horizontal="center" vertical="center"/>
    </xf>
    <xf numFmtId="0" fontId="20" fillId="5" borderId="0" xfId="0" applyFont="1" applyFill="1" applyAlignment="1">
      <alignment vertical="center"/>
    </xf>
    <xf numFmtId="0" fontId="8" fillId="2" borderId="7" xfId="0" applyFont="1" applyFill="1" applyBorder="1" applyAlignment="1">
      <alignment horizontal="center" vertical="center"/>
    </xf>
    <xf numFmtId="0" fontId="8" fillId="2" borderId="7" xfId="0" applyFont="1" applyFill="1" applyBorder="1" applyAlignment="1">
      <alignment horizontal="center"/>
    </xf>
    <xf numFmtId="0" fontId="8" fillId="5" borderId="0" xfId="0" applyFont="1" applyFill="1" applyAlignment="1" applyProtection="1">
      <alignment horizontal="left"/>
      <protection hidden="1"/>
    </xf>
    <xf numFmtId="49" fontId="8" fillId="5" borderId="0" xfId="0" applyNumberFormat="1" applyFont="1" applyFill="1" applyAlignment="1" applyProtection="1">
      <alignment horizontal="left"/>
      <protection hidden="1"/>
    </xf>
    <xf numFmtId="49" fontId="13" fillId="5" borderId="0" xfId="1" applyNumberFormat="1" applyFont="1" applyFill="1" applyAlignment="1" applyProtection="1">
      <alignment horizontal="left"/>
      <protection hidden="1"/>
    </xf>
    <xf numFmtId="49" fontId="19" fillId="5" borderId="0" xfId="1" applyNumberFormat="1" applyFont="1" applyFill="1" applyProtection="1">
      <protection locked="0"/>
    </xf>
    <xf numFmtId="0" fontId="8" fillId="5" borderId="0" xfId="0" applyFont="1" applyFill="1" applyAlignment="1" applyProtection="1">
      <alignment horizontal="center" vertical="center"/>
      <protection hidden="1"/>
    </xf>
    <xf numFmtId="0" fontId="18" fillId="6" borderId="14" xfId="0" applyFont="1" applyFill="1" applyBorder="1" applyAlignment="1" applyProtection="1">
      <alignment horizontal="left"/>
      <protection locked="0"/>
    </xf>
    <xf numFmtId="0" fontId="8" fillId="5" borderId="0" xfId="0" applyFont="1" applyFill="1" applyAlignment="1">
      <alignment vertical="top" wrapText="1"/>
    </xf>
    <xf numFmtId="0" fontId="2" fillId="0" borderId="0" xfId="2" applyFont="1"/>
    <xf numFmtId="0" fontId="3" fillId="0" borderId="2" xfId="2" applyBorder="1" applyAlignment="1">
      <alignment horizontal="center" vertical="center"/>
    </xf>
    <xf numFmtId="49" fontId="4" fillId="0" borderId="2" xfId="2" applyNumberFormat="1" applyFont="1" applyBorder="1" applyAlignment="1">
      <alignment horizontal="center" vertical="center" wrapText="1"/>
    </xf>
    <xf numFmtId="49" fontId="3" fillId="0" borderId="0" xfId="2" applyNumberFormat="1" applyAlignment="1">
      <alignment horizontal="center"/>
    </xf>
    <xf numFmtId="49" fontId="3" fillId="0" borderId="28" xfId="2" applyNumberFormat="1" applyBorder="1" applyAlignment="1">
      <alignment horizontal="center" vertical="center"/>
    </xf>
    <xf numFmtId="0" fontId="33" fillId="0" borderId="2" xfId="0" applyFont="1" applyBorder="1"/>
    <xf numFmtId="0" fontId="34" fillId="0" borderId="0" xfId="0" applyFont="1"/>
    <xf numFmtId="49" fontId="13" fillId="7" borderId="0" xfId="0" applyNumberFormat="1" applyFont="1" applyFill="1" applyAlignment="1">
      <alignment horizontal="center" vertical="center"/>
    </xf>
    <xf numFmtId="49" fontId="5" fillId="0" borderId="0" xfId="0" applyNumberFormat="1" applyFont="1" applyAlignment="1">
      <alignment horizontal="center"/>
    </xf>
    <xf numFmtId="0" fontId="5" fillId="0" borderId="0" xfId="0" quotePrefix="1" applyFont="1" applyAlignment="1">
      <alignment horizontal="center"/>
    </xf>
    <xf numFmtId="0" fontId="5" fillId="0" borderId="0" xfId="0" quotePrefix="1" applyNumberFormat="1" applyFont="1" applyAlignment="1">
      <alignment horizontal="center"/>
    </xf>
    <xf numFmtId="0" fontId="2" fillId="0" borderId="0" xfId="2" applyFont="1" applyBorder="1" applyAlignment="1">
      <alignment vertical="center"/>
    </xf>
    <xf numFmtId="0" fontId="7" fillId="0" borderId="0" xfId="0" applyFont="1"/>
    <xf numFmtId="49" fontId="8" fillId="6" borderId="1" xfId="0" applyNumberFormat="1" applyFont="1" applyFill="1" applyBorder="1" applyAlignment="1" applyProtection="1">
      <alignment horizontal="center"/>
      <protection locked="0"/>
    </xf>
    <xf numFmtId="49" fontId="8" fillId="6" borderId="1" xfId="0" applyNumberFormat="1" applyFont="1" applyFill="1" applyBorder="1" applyProtection="1">
      <protection locked="0"/>
    </xf>
    <xf numFmtId="0" fontId="15" fillId="0" borderId="6" xfId="0" applyFont="1" applyBorder="1" applyAlignment="1" applyProtection="1">
      <alignment horizontal="center"/>
      <protection hidden="1"/>
    </xf>
    <xf numFmtId="0" fontId="15" fillId="0" borderId="0" xfId="0" applyFont="1" applyAlignment="1" applyProtection="1">
      <alignment horizontal="center"/>
      <protection hidden="1"/>
    </xf>
    <xf numFmtId="0" fontId="32" fillId="5" borderId="0" xfId="0" applyFont="1" applyFill="1" applyAlignment="1">
      <alignment horizontal="center" vertical="top"/>
    </xf>
    <xf numFmtId="0" fontId="20" fillId="5" borderId="0" xfId="0" applyFont="1" applyFill="1" applyAlignment="1">
      <alignment horizontal="right"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12" fillId="0" borderId="0" xfId="0" applyFont="1" applyAlignment="1" applyProtection="1">
      <alignment horizontal="center" vertical="center"/>
      <protection hidden="1"/>
    </xf>
    <xf numFmtId="0" fontId="8" fillId="6" borderId="1" xfId="0" applyFont="1" applyFill="1" applyBorder="1" applyProtection="1">
      <protection locked="0"/>
    </xf>
    <xf numFmtId="0" fontId="8" fillId="5" borderId="0" xfId="0" applyFont="1" applyFill="1" applyAlignment="1">
      <alignment horizontal="left" vertical="center" wrapText="1"/>
    </xf>
    <xf numFmtId="0" fontId="16" fillId="5" borderId="1" xfId="0" applyFont="1" applyFill="1" applyBorder="1" applyAlignment="1">
      <alignment horizontal="center"/>
    </xf>
    <xf numFmtId="0" fontId="8" fillId="2" borderId="12" xfId="0" applyFont="1" applyFill="1" applyBorder="1" applyAlignment="1">
      <alignment horizontal="center"/>
    </xf>
    <xf numFmtId="0" fontId="8" fillId="2" borderId="13" xfId="0" applyFont="1" applyFill="1" applyBorder="1" applyAlignment="1">
      <alignment horizontal="center"/>
    </xf>
    <xf numFmtId="0" fontId="8" fillId="6" borderId="4" xfId="0" applyFont="1" applyFill="1" applyBorder="1" applyProtection="1">
      <protection locked="0"/>
    </xf>
    <xf numFmtId="0" fontId="8" fillId="6" borderId="3" xfId="0" applyFont="1" applyFill="1" applyBorder="1" applyProtection="1">
      <protection locked="0"/>
    </xf>
    <xf numFmtId="0" fontId="24" fillId="5" borderId="0" xfId="0" applyFont="1" applyFill="1" applyAlignment="1">
      <alignment horizontal="center"/>
    </xf>
    <xf numFmtId="0" fontId="15" fillId="5" borderId="0" xfId="0" applyFont="1" applyFill="1" applyAlignment="1">
      <alignment horizontal="left" vertical="center"/>
    </xf>
    <xf numFmtId="0" fontId="15" fillId="5" borderId="14"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0" xfId="0" applyFont="1" applyFill="1" applyAlignment="1">
      <alignment horizontal="center" vertical="center"/>
    </xf>
    <xf numFmtId="0" fontId="8" fillId="5" borderId="4" xfId="0" applyFont="1" applyFill="1" applyBorder="1" applyAlignment="1" applyProtection="1">
      <alignment vertical="center"/>
      <protection locked="0"/>
    </xf>
    <xf numFmtId="0" fontId="8" fillId="5" borderId="3" xfId="0" applyFont="1" applyFill="1" applyBorder="1" applyAlignment="1" applyProtection="1">
      <alignment vertical="center"/>
      <protection locked="0"/>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15" fillId="2" borderId="1"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3" xfId="0" applyFont="1" applyFill="1" applyBorder="1" applyAlignment="1">
      <alignment horizontal="center" vertical="center"/>
    </xf>
    <xf numFmtId="0" fontId="8" fillId="5" borderId="5" xfId="0" applyFont="1" applyFill="1" applyBorder="1" applyAlignment="1">
      <alignment vertical="center"/>
    </xf>
    <xf numFmtId="0" fontId="30" fillId="5" borderId="0" xfId="0" applyFont="1" applyFill="1" applyAlignment="1">
      <alignment horizontal="center" vertical="top"/>
    </xf>
    <xf numFmtId="0" fontId="8" fillId="5" borderId="1" xfId="0" applyFont="1" applyFill="1" applyBorder="1" applyAlignment="1">
      <alignment horizontal="center"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3" xfId="0" applyFont="1" applyFill="1" applyBorder="1" applyAlignment="1">
      <alignment horizontal="center"/>
    </xf>
    <xf numFmtId="0" fontId="8" fillId="2" borderId="15" xfId="0" applyFont="1" applyFill="1" applyBorder="1" applyAlignment="1">
      <alignment horizontal="center" vertical="center"/>
    </xf>
    <xf numFmtId="0" fontId="8" fillId="6" borderId="1" xfId="0" applyFont="1" applyFill="1" applyBorder="1" applyAlignment="1" applyProtection="1">
      <alignment horizontal="center"/>
      <protection locked="0"/>
    </xf>
    <xf numFmtId="0" fontId="8" fillId="6" borderId="15" xfId="0" applyFont="1" applyFill="1" applyBorder="1" applyAlignment="1" applyProtection="1">
      <alignment horizontal="center"/>
      <protection locked="0"/>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22" fillId="2" borderId="0" xfId="0" applyFont="1" applyFill="1" applyAlignment="1" applyProtection="1">
      <alignment horizontal="left"/>
      <protection hidden="1"/>
    </xf>
    <xf numFmtId="0" fontId="23" fillId="0" borderId="0" xfId="0" applyFont="1" applyAlignment="1" applyProtection="1">
      <alignment horizontal="right" vertical="center" wrapText="1"/>
      <protection hidden="1"/>
    </xf>
    <xf numFmtId="0" fontId="23" fillId="0" borderId="0" xfId="0" applyFont="1" applyAlignment="1" applyProtection="1">
      <alignment horizontal="right" vertical="center"/>
      <protection hidden="1"/>
    </xf>
    <xf numFmtId="0" fontId="22" fillId="5" borderId="14" xfId="0" applyFont="1" applyFill="1" applyBorder="1" applyAlignment="1" applyProtection="1">
      <alignment horizontal="left"/>
      <protection hidden="1"/>
    </xf>
    <xf numFmtId="0" fontId="22" fillId="5" borderId="0" xfId="0" applyFont="1" applyFill="1" applyAlignment="1" applyProtection="1">
      <alignment vertical="top"/>
      <protection hidden="1"/>
    </xf>
    <xf numFmtId="0" fontId="22" fillId="5" borderId="0" xfId="0" applyFont="1" applyFill="1" applyAlignment="1" applyProtection="1">
      <alignment horizontal="left" vertical="top"/>
      <protection hidden="1"/>
    </xf>
    <xf numFmtId="0" fontId="22" fillId="5" borderId="0" xfId="0" applyFont="1" applyFill="1" applyProtection="1">
      <protection hidden="1"/>
    </xf>
    <xf numFmtId="0" fontId="24" fillId="5" borderId="0" xfId="0" applyFont="1" applyFill="1" applyAlignment="1" applyProtection="1">
      <alignment horizontal="center"/>
      <protection hidden="1"/>
    </xf>
    <xf numFmtId="0" fontId="25" fillId="5" borderId="27" xfId="0" applyFont="1" applyFill="1" applyBorder="1" applyAlignment="1" applyProtection="1">
      <alignment horizontal="right" vertical="center"/>
      <protection hidden="1"/>
    </xf>
    <xf numFmtId="0" fontId="25" fillId="5" borderId="27" xfId="0" applyFont="1" applyFill="1" applyBorder="1" applyAlignment="1" applyProtection="1">
      <alignment horizontal="left" vertical="center"/>
      <protection hidden="1"/>
    </xf>
    <xf numFmtId="0" fontId="25" fillId="5" borderId="0" xfId="0" applyFont="1" applyFill="1" applyAlignment="1" applyProtection="1">
      <alignment horizontal="left" vertical="center"/>
      <protection hidden="1"/>
    </xf>
    <xf numFmtId="0" fontId="22" fillId="5" borderId="0" xfId="0" applyFont="1" applyFill="1" applyAlignment="1" applyProtection="1">
      <alignment horizontal="left" vertical="center" wrapText="1"/>
      <protection hidden="1"/>
    </xf>
    <xf numFmtId="0" fontId="22" fillId="0" borderId="4" xfId="0" applyFont="1" applyBorder="1" applyAlignment="1" applyProtection="1">
      <alignment horizontal="center"/>
      <protection hidden="1"/>
    </xf>
    <xf numFmtId="0" fontId="22" fillId="0" borderId="5" xfId="0" applyFont="1" applyBorder="1" applyAlignment="1" applyProtection="1">
      <alignment horizontal="center"/>
      <protection hidden="1"/>
    </xf>
    <xf numFmtId="0" fontId="22" fillId="0" borderId="3" xfId="0" applyFont="1" applyBorder="1" applyAlignment="1" applyProtection="1">
      <alignment horizontal="center"/>
      <protection hidden="1"/>
    </xf>
  </cellXfs>
  <cellStyles count="3">
    <cellStyle name="Link" xfId="1" builtinId="8"/>
    <cellStyle name="Standard" xfId="0" builtinId="0"/>
    <cellStyle name="Standard 2" xfId="2" xr:uid="{00000000-0005-0000-0000-000002000000}"/>
  </cellStyles>
  <dxfs count="88">
    <dxf>
      <font>
        <b/>
        <i val="0"/>
      </font>
    </dxf>
    <dxf>
      <border>
        <bottom style="thin">
          <color auto="1"/>
        </bottom>
        <vertical/>
        <horizontal/>
      </border>
    </dxf>
    <dxf>
      <font>
        <strike val="0"/>
        <color rgb="FFFF0000"/>
      </font>
      <fill>
        <patternFill patternType="none">
          <bgColor auto="1"/>
        </patternFill>
      </fill>
    </dxf>
    <dxf>
      <font>
        <color rgb="FFFF0000"/>
      </font>
    </dxf>
    <dxf>
      <fill>
        <patternFill>
          <bgColor theme="0"/>
        </patternFill>
      </fill>
    </dxf>
    <dxf>
      <fill>
        <patternFill>
          <bgColor theme="0"/>
        </patternFill>
      </fill>
    </dxf>
    <dxf>
      <font>
        <color rgb="FFFF0000"/>
      </font>
    </dxf>
    <dxf>
      <font>
        <color rgb="FFFF000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patternType="solid">
          <bgColor theme="0"/>
        </patternFill>
      </fill>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outline val="0"/>
        <shadow val="0"/>
        <u val="none"/>
        <vertAlign val="baseline"/>
        <name val="Arial"/>
        <scheme val="none"/>
      </font>
    </dxf>
    <dxf>
      <font>
        <outline val="0"/>
        <shadow val="0"/>
        <u val="none"/>
        <vertAlign val="baseline"/>
        <name val="Arial"/>
        <scheme val="none"/>
      </font>
    </dxf>
    <dxf>
      <font>
        <b val="0"/>
        <i val="0"/>
        <strike val="0"/>
        <condense val="0"/>
        <extend val="0"/>
        <outline val="0"/>
        <shadow val="0"/>
        <u val="none"/>
        <vertAlign val="baseline"/>
        <sz val="10"/>
        <color auto="1"/>
        <name val="Arial"/>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outline val="0"/>
        <shadow val="0"/>
        <u val="none"/>
        <vertAlign val="baseline"/>
        <name val="Arial"/>
        <scheme val="none"/>
      </font>
      <alignment horizontal="center" textRotation="0" indent="0" justifyLastLine="0" shrinkToFit="0" readingOrder="0"/>
    </dxf>
    <dxf>
      <font>
        <outline val="0"/>
        <shadow val="0"/>
        <u val="none"/>
        <vertAlign val="baseline"/>
        <name val="Arial"/>
        <scheme val="none"/>
      </font>
    </dxf>
    <dxf>
      <font>
        <outline val="0"/>
        <shadow val="0"/>
        <u val="none"/>
        <vertAlign val="baseline"/>
        <name val="Arial"/>
        <scheme val="none"/>
      </font>
    </dxf>
    <dxf>
      <font>
        <outline val="0"/>
        <shadow val="0"/>
        <u val="none"/>
        <vertAlign val="baseline"/>
        <name val="Arial"/>
        <scheme val="none"/>
      </font>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outline val="0"/>
        <shadow val="0"/>
        <u val="none"/>
        <vertAlign val="baseline"/>
        <name val="Arial"/>
        <scheme val="none"/>
      </font>
      <alignment horizontal="center" textRotation="0" indent="0" justifyLastLine="0" shrinkToFit="0" readingOrder="0"/>
    </dxf>
    <dxf>
      <font>
        <b val="0"/>
        <i val="0"/>
        <strike val="0"/>
        <condense val="0"/>
        <extend val="0"/>
        <outline val="0"/>
        <shadow val="0"/>
        <u val="none"/>
        <vertAlign val="baseline"/>
        <sz val="11"/>
        <color theme="1"/>
        <name val="Arial"/>
        <scheme val="none"/>
      </font>
    </dxf>
    <dxf>
      <font>
        <outline val="0"/>
        <shadow val="0"/>
        <u val="none"/>
        <vertAlign val="baseline"/>
        <name val="Arial"/>
        <scheme val="none"/>
      </font>
    </dxf>
    <dxf>
      <font>
        <outline val="0"/>
        <shadow val="0"/>
        <u val="none"/>
        <vertAlign val="baseline"/>
        <name val="Arial"/>
        <scheme val="none"/>
      </font>
    </dxf>
    <dxf>
      <font>
        <b val="0"/>
        <outline val="0"/>
        <shadow val="0"/>
        <u val="none"/>
        <vertAlign val="baseline"/>
        <name val="Arial"/>
        <scheme val="none"/>
      </font>
      <numFmt numFmtId="0" formatCode="General"/>
    </dxf>
    <dxf>
      <font>
        <b val="0"/>
        <outline val="0"/>
        <shadow val="0"/>
        <u val="none"/>
        <vertAlign val="baseline"/>
        <name val="Arial"/>
        <scheme val="none"/>
      </font>
    </dxf>
    <dxf>
      <font>
        <b val="0"/>
        <outline val="0"/>
        <shadow val="0"/>
        <u val="none"/>
        <vertAlign val="baseline"/>
        <name val="Arial"/>
        <scheme val="none"/>
      </font>
    </dxf>
    <dxf>
      <font>
        <b val="0"/>
        <outline val="0"/>
        <shadow val="0"/>
        <u val="none"/>
        <vertAlign val="baseline"/>
        <name val="Arial"/>
        <scheme val="none"/>
      </font>
      <alignment horizontal="center" vertical="bottom" textRotation="0" wrapText="0" indent="0" justifyLastLine="0" shrinkToFit="0" readingOrder="0"/>
    </dxf>
    <dxf>
      <font>
        <b val="0"/>
        <outline val="0"/>
        <shadow val="0"/>
        <u val="none"/>
        <vertAlign val="baseline"/>
        <name val="Arial"/>
        <scheme val="none"/>
      </font>
    </dxf>
    <dxf>
      <font>
        <b val="0"/>
        <outline val="0"/>
        <shadow val="0"/>
        <u val="none"/>
        <vertAlign val="baseline"/>
        <name val="Arial"/>
        <scheme val="none"/>
      </font>
    </dxf>
    <dxf>
      <font>
        <b val="0"/>
        <outline val="0"/>
        <shadow val="0"/>
        <u val="none"/>
        <vertAlign val="baseline"/>
        <name val="Arial"/>
        <scheme val="none"/>
      </font>
    </dxf>
    <dxf>
      <font>
        <b val="0"/>
        <outline val="0"/>
        <shadow val="0"/>
        <u val="none"/>
        <vertAlign val="baseline"/>
        <name val="Arial"/>
        <scheme val="none"/>
      </font>
      <numFmt numFmtId="0" formatCode="General"/>
    </dxf>
    <dxf>
      <font>
        <b val="0"/>
        <outline val="0"/>
        <shadow val="0"/>
        <u val="none"/>
        <vertAlign val="baseline"/>
        <name val="Arial"/>
        <scheme val="none"/>
      </font>
      <numFmt numFmtId="0" formatCode="General"/>
    </dxf>
    <dxf>
      <font>
        <b val="0"/>
        <outline val="0"/>
        <shadow val="0"/>
        <u val="none"/>
        <vertAlign val="baseline"/>
        <name val="Arial"/>
        <scheme val="none"/>
      </font>
      <alignment horizontal="center" vertical="bottom" textRotation="0" wrapText="0" indent="0" justifyLastLine="0" shrinkToFit="0" readingOrder="0"/>
    </dxf>
    <dxf>
      <font>
        <b val="0"/>
        <i val="0"/>
        <outline val="0"/>
        <shadow val="0"/>
        <u val="none"/>
        <vertAlign val="baseline"/>
        <name val="Arial"/>
        <scheme val="none"/>
      </font>
      <alignment horizontal="center" vertical="bottom" textRotation="0" wrapText="0" indent="0" justifyLastLine="0" shrinkToFit="0" readingOrder="0"/>
    </dxf>
    <dxf>
      <font>
        <b val="0"/>
        <outline val="0"/>
        <shadow val="0"/>
        <u val="none"/>
        <vertAlign val="baseline"/>
        <name val="Arial"/>
        <scheme val="none"/>
      </font>
    </dxf>
    <dxf>
      <font>
        <b val="0"/>
        <outline val="0"/>
        <shadow val="0"/>
        <u val="none"/>
        <vertAlign val="baseline"/>
        <name val="Arial"/>
        <scheme val="none"/>
      </font>
    </dxf>
    <dxf>
      <font>
        <b val="0"/>
        <i val="0"/>
        <strike val="0"/>
        <condense val="0"/>
        <extend val="0"/>
        <outline val="0"/>
        <shadow val="0"/>
        <u val="none"/>
        <vertAlign val="baseline"/>
        <sz val="11"/>
        <color theme="1"/>
        <name val="Arial"/>
        <scheme val="none"/>
      </font>
    </dxf>
    <dxf>
      <font>
        <b val="0"/>
        <strike val="0"/>
        <outline val="0"/>
        <shadow val="0"/>
        <u val="none"/>
        <vertAlign val="baseline"/>
        <sz val="11"/>
        <name val="Arial Nova"/>
        <scheme val="none"/>
      </font>
      <numFmt numFmtId="0" formatCode="General"/>
    </dxf>
    <dxf>
      <font>
        <b val="0"/>
        <strike val="0"/>
        <outline val="0"/>
        <shadow val="0"/>
        <u val="none"/>
        <vertAlign val="baseline"/>
        <sz val="11"/>
        <name val="Arial Nova"/>
        <scheme val="none"/>
      </font>
      <numFmt numFmtId="0" formatCode="General"/>
    </dxf>
    <dxf>
      <font>
        <b val="0"/>
        <strike val="0"/>
        <outline val="0"/>
        <shadow val="0"/>
        <u val="none"/>
        <vertAlign val="baseline"/>
        <sz val="11"/>
        <color auto="1"/>
        <name val="Arial Nova"/>
        <scheme val="none"/>
      </font>
      <fill>
        <patternFill patternType="none">
          <fgColor indexed="64"/>
          <bgColor indexed="65"/>
        </patternFill>
      </fill>
      <alignment horizontal="center" vertical="bottom"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strike val="0"/>
        <outline val="0"/>
        <shadow val="0"/>
        <u val="none"/>
        <vertAlign val="baseline"/>
        <sz val="11"/>
        <name val="Arial Nova"/>
        <scheme val="none"/>
      </font>
      <alignment horizontal="center" textRotation="0" wrapText="0" indent="0" justifyLastLine="0" shrinkToFit="0" readingOrder="0"/>
    </dxf>
    <dxf>
      <font>
        <b val="0"/>
        <i val="0"/>
        <strike val="0"/>
        <condense val="0"/>
        <extend val="0"/>
        <outline val="0"/>
        <shadow val="0"/>
        <u val="none"/>
        <vertAlign val="baseline"/>
        <sz val="11"/>
        <color theme="1"/>
        <name val="Arial Nova"/>
        <scheme val="none"/>
      </font>
    </dxf>
    <dxf>
      <font>
        <b val="0"/>
        <strike val="0"/>
        <outline val="0"/>
        <shadow val="0"/>
        <u val="none"/>
        <vertAlign val="baseline"/>
        <sz val="11"/>
        <name val="Arial Nova"/>
        <scheme val="none"/>
      </font>
    </dxf>
    <dxf>
      <font>
        <b val="0"/>
        <outline val="0"/>
        <shadow val="0"/>
        <u val="none"/>
        <vertAlign val="baseline"/>
        <name val="Arial"/>
        <scheme val="none"/>
      </font>
    </dxf>
    <dxf>
      <font>
        <b val="0"/>
        <i val="0"/>
        <strike val="0"/>
        <condense val="0"/>
        <extend val="0"/>
        <outline val="0"/>
        <shadow val="0"/>
        <u val="none"/>
        <vertAlign val="baseline"/>
        <sz val="11"/>
        <color theme="1"/>
        <name val="Arial Nova"/>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ova"/>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Nova"/>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ova"/>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ova"/>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ova"/>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ova"/>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ova"/>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ova"/>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u val="none"/>
        <vertAlign val="baseline"/>
        <sz val="11"/>
        <name val="Arial Nova"/>
        <scheme val="none"/>
      </font>
      <fill>
        <patternFill patternType="none">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ova"/>
        <scheme val="none"/>
      </font>
      <alignment horizontal="center"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1"/>
        <color theme="1"/>
        <name val="Arial Nova"/>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Nova"/>
        <scheme val="none"/>
      </font>
      <protection locked="1" hidden="1"/>
    </dxf>
    <dxf>
      <font>
        <b val="0"/>
        <i val="0"/>
        <strike val="0"/>
        <condense val="0"/>
        <extend val="0"/>
        <outline val="0"/>
        <shadow val="0"/>
        <u val="none"/>
        <vertAlign val="baseline"/>
        <sz val="10"/>
        <color theme="1"/>
        <name val="Arial Nova"/>
        <scheme val="none"/>
      </font>
      <protection locked="1" hidden="1"/>
    </dxf>
    <dxf>
      <font>
        <b val="0"/>
        <i val="0"/>
        <strike val="0"/>
        <condense val="0"/>
        <extend val="0"/>
        <outline val="0"/>
        <shadow val="0"/>
        <u val="none"/>
        <vertAlign val="baseline"/>
        <sz val="10"/>
        <color theme="1"/>
        <name val="Arial Nova"/>
        <scheme val="none"/>
      </font>
      <protection locked="1" hidden="1"/>
    </dxf>
    <dxf>
      <font>
        <b val="0"/>
        <i val="0"/>
        <strike val="0"/>
        <condense val="0"/>
        <extend val="0"/>
        <outline val="0"/>
        <shadow val="0"/>
        <u val="none"/>
        <vertAlign val="baseline"/>
        <sz val="10"/>
        <color theme="1"/>
        <name val="Arial Nova"/>
        <scheme val="none"/>
      </font>
      <protection locked="1" hidden="1"/>
    </dxf>
    <dxf>
      <font>
        <b val="0"/>
        <i val="0"/>
        <strike val="0"/>
        <condense val="0"/>
        <extend val="0"/>
        <outline val="0"/>
        <shadow val="0"/>
        <u val="none"/>
        <vertAlign val="baseline"/>
        <sz val="10"/>
        <color theme="1"/>
        <name val="Arial Nova"/>
        <scheme val="none"/>
      </font>
      <protection locked="1" hidden="1"/>
    </dxf>
    <dxf>
      <font>
        <b val="0"/>
        <i val="0"/>
        <strike val="0"/>
        <condense val="0"/>
        <extend val="0"/>
        <outline val="0"/>
        <shadow val="0"/>
        <u val="none"/>
        <vertAlign val="baseline"/>
        <sz val="10"/>
        <color theme="1"/>
        <name val="Arial Nova"/>
        <scheme val="none"/>
      </font>
      <protection locked="1" hidden="1"/>
    </dxf>
    <dxf>
      <font>
        <b val="0"/>
        <i val="0"/>
        <strike val="0"/>
        <condense val="0"/>
        <extend val="0"/>
        <outline val="0"/>
        <shadow val="0"/>
        <u val="none"/>
        <vertAlign val="baseline"/>
        <sz val="10"/>
        <color theme="1"/>
        <name val="Arial Nova"/>
        <scheme val="none"/>
      </font>
      <protection locked="1" hidden="1"/>
    </dxf>
  </dxfs>
  <tableStyles count="0" defaultTableStyle="TableStyleMedium2" defaultPivotStyle="PivotStyleLight16"/>
  <colors>
    <mruColors>
      <color rgb="FF00CC00"/>
      <color rgb="FFFF505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28575</xdr:colOff>
          <xdr:row>34</xdr:row>
          <xdr:rowOff>9525</xdr:rowOff>
        </xdr:from>
        <xdr:to>
          <xdr:col>5</xdr:col>
          <xdr:colOff>1152525</xdr:colOff>
          <xdr:row>35</xdr:row>
          <xdr:rowOff>0</xdr:rowOff>
        </xdr:to>
        <xdr:sp macro="" textlink="">
          <xdr:nvSpPr>
            <xdr:cNvPr id="1039" name="Schaltfläche 10"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100" b="0" i="0" u="none" strike="noStrike" baseline="0">
                  <a:solidFill>
                    <a:srgbClr val="000000"/>
                  </a:solidFill>
                  <a:latin typeface="Arial Nova"/>
                </a:rPr>
                <a:t>Suchen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xdr:colOff>
          <xdr:row>48</xdr:row>
          <xdr:rowOff>9525</xdr:rowOff>
        </xdr:from>
        <xdr:to>
          <xdr:col>5</xdr:col>
          <xdr:colOff>1152525</xdr:colOff>
          <xdr:row>49</xdr:row>
          <xdr:rowOff>0</xdr:rowOff>
        </xdr:to>
        <xdr:sp macro="" textlink="">
          <xdr:nvSpPr>
            <xdr:cNvPr id="1040" name="Schaltfläche 10"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100" b="0" i="0" u="none" strike="noStrike" baseline="0">
                  <a:solidFill>
                    <a:srgbClr val="000000"/>
                  </a:solidFill>
                  <a:latin typeface="Arial Nova"/>
                </a:rPr>
                <a:t>Suchen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xdr:colOff>
          <xdr:row>62</xdr:row>
          <xdr:rowOff>9525</xdr:rowOff>
        </xdr:from>
        <xdr:to>
          <xdr:col>5</xdr:col>
          <xdr:colOff>1152525</xdr:colOff>
          <xdr:row>63</xdr:row>
          <xdr:rowOff>0</xdr:rowOff>
        </xdr:to>
        <xdr:sp macro="" textlink="">
          <xdr:nvSpPr>
            <xdr:cNvPr id="1041" name="Schaltfläche 10"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100" b="0" i="0" u="none" strike="noStrike" baseline="0">
                  <a:solidFill>
                    <a:srgbClr val="000000"/>
                  </a:solidFill>
                  <a:latin typeface="Arial Nova"/>
                </a:rPr>
                <a:t>Suchen</a:t>
              </a:r>
            </a:p>
          </xdr:txBody>
        </xdr:sp>
        <xdr:clientData fPrintsWithSheet="0"/>
      </xdr:twoCellAnchor>
    </mc:Choice>
    <mc:Fallback/>
  </mc:AlternateContent>
  <xdr:twoCellAnchor>
    <xdr:from>
      <xdr:col>2</xdr:col>
      <xdr:colOff>2986471</xdr:colOff>
      <xdr:row>78</xdr:row>
      <xdr:rowOff>161366</xdr:rowOff>
    </xdr:from>
    <xdr:to>
      <xdr:col>4</xdr:col>
      <xdr:colOff>217264</xdr:colOff>
      <xdr:row>89</xdr:row>
      <xdr:rowOff>84360</xdr:rowOff>
    </xdr:to>
    <xdr:sp macro="[0]!ExportierenPDF" textlink="">
      <xdr:nvSpPr>
        <xdr:cNvPr id="2" name="Rechteck: abgerundete Ecken 1">
          <a:extLst>
            <a:ext uri="{FF2B5EF4-FFF2-40B4-BE49-F238E27FC236}">
              <a16:creationId xmlns:a16="http://schemas.microsoft.com/office/drawing/2014/main" id="{00000000-0008-0000-0000-000002000000}"/>
            </a:ext>
          </a:extLst>
        </xdr:cNvPr>
        <xdr:cNvSpPr/>
      </xdr:nvSpPr>
      <xdr:spPr>
        <a:xfrm>
          <a:off x="4438753" y="12326472"/>
          <a:ext cx="1435240" cy="460876"/>
        </a:xfrm>
        <a:prstGeom prst="roundRect">
          <a:avLst/>
        </a:prstGeom>
        <a:solidFill>
          <a:schemeClr val="accent1">
            <a:lumMod val="50000"/>
          </a:schemeClr>
        </a:solidFill>
        <a:ln>
          <a:noFill/>
        </a:ln>
        <a:effectLst/>
        <a:scene3d>
          <a:camera prst="orthographicFront"/>
          <a:lightRig rig="threePt" dir="t"/>
        </a:scene3d>
        <a:sp3d extrusionH="12700">
          <a:bevelT w="50800" h="508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latin typeface="Arial Nova" panose="020B0504020202020204" pitchFamily="34" charset="0"/>
            </a:rPr>
            <a:t>Exportieren</a:t>
          </a:r>
          <a:r>
            <a:rPr lang="de-DE" sz="1100" b="1" baseline="0">
              <a:latin typeface="Arial Nova" panose="020B0504020202020204" pitchFamily="34" charset="0"/>
            </a:rPr>
            <a:t> als PDF</a:t>
          </a:r>
        </a:p>
      </xdr:txBody>
    </xdr:sp>
    <xdr:clientData fPrintsWithSheet="0"/>
  </xdr:twoCellAnchor>
  <xdr:twoCellAnchor editAs="oneCell">
    <xdr:from>
      <xdr:col>1</xdr:col>
      <xdr:colOff>1</xdr:colOff>
      <xdr:row>5</xdr:row>
      <xdr:rowOff>1</xdr:rowOff>
    </xdr:from>
    <xdr:to>
      <xdr:col>2</xdr:col>
      <xdr:colOff>627530</xdr:colOff>
      <xdr:row>6</xdr:row>
      <xdr:rowOff>0</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506" y="954102"/>
          <a:ext cx="1921008" cy="484014"/>
        </a:xfrm>
        <a:prstGeom prst="rect">
          <a:avLst/>
        </a:prstGeom>
      </xdr:spPr>
    </xdr:pic>
    <xdr:clientData/>
  </xdr:twoCellAnchor>
  <xdr:twoCellAnchor>
    <xdr:from>
      <xdr:col>2</xdr:col>
      <xdr:colOff>3124839</xdr:colOff>
      <xdr:row>90</xdr:row>
      <xdr:rowOff>51228</xdr:rowOff>
    </xdr:from>
    <xdr:to>
      <xdr:col>4</xdr:col>
      <xdr:colOff>19210</xdr:colOff>
      <xdr:row>91</xdr:row>
      <xdr:rowOff>147278</xdr:rowOff>
    </xdr:to>
    <xdr:sp macro="[0]!Bearbeitungsmodus" textlink="">
      <xdr:nvSpPr>
        <xdr:cNvPr id="4" name="Rechteck: abgerundete Ecken 3">
          <a:extLst>
            <a:ext uri="{FF2B5EF4-FFF2-40B4-BE49-F238E27FC236}">
              <a16:creationId xmlns:a16="http://schemas.microsoft.com/office/drawing/2014/main" id="{00000000-0008-0000-0000-000004000000}"/>
            </a:ext>
          </a:extLst>
        </xdr:cNvPr>
        <xdr:cNvSpPr/>
      </xdr:nvSpPr>
      <xdr:spPr>
        <a:xfrm>
          <a:off x="4616823" y="13030841"/>
          <a:ext cx="1235849" cy="275344"/>
        </a:xfrm>
        <a:prstGeom prst="roundRect">
          <a:avLst/>
        </a:prstGeom>
        <a:solidFill>
          <a:schemeClr val="accent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de-DE" sz="1200" b="1">
              <a:latin typeface="Arial Nova" panose="020B0504020202020204" pitchFamily="34" charset="0"/>
            </a:rPr>
            <a:t>Zugang Tool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39059</xdr:colOff>
      <xdr:row>0</xdr:row>
      <xdr:rowOff>34261</xdr:rowOff>
    </xdr:from>
    <xdr:to>
      <xdr:col>1</xdr:col>
      <xdr:colOff>2202755</xdr:colOff>
      <xdr:row>0</xdr:row>
      <xdr:rowOff>616676</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9" y="34261"/>
          <a:ext cx="2310974" cy="58241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elle6" displayName="Tabelle6" ref="I8:M67" totalsRowShown="0" headerRowDxfId="87" dataDxfId="86">
  <autoFilter ref="I8:M67" xr:uid="{00000000-0009-0000-0100-000006000000}"/>
  <tableColumns count="5">
    <tableColumn id="1" xr3:uid="{00000000-0010-0000-0000-000001000000}" name="TEST 1" dataDxfId="85">
      <calculatedColumnFormula>_xlfn.AGGREGATE(15,4,Tabelle6[TEST 5],ROW($A1))</calculatedColumnFormula>
    </tableColumn>
    <tableColumn id="2" xr3:uid="{00000000-0010-0000-0000-000002000000}" name="TEST 2" dataDxfId="84"/>
    <tableColumn id="3" xr3:uid="{00000000-0010-0000-0000-000003000000}" name="TEST 3" dataDxfId="83">
      <calculatedColumnFormula>COUNTIF(Formular!$B$18:$B$76,"*")-ROW(A1)+1</calculatedColumnFormula>
    </tableColumn>
    <tableColumn id="4" xr3:uid="{00000000-0010-0000-0000-000004000000}" name="TEST 4" dataDxfId="82"/>
    <tableColumn id="5" xr3:uid="{00000000-0010-0000-0000-000005000000}" name="TEST 5" dataDxfId="81">
      <calculatedColumnFormula>IF(COUNTIF(Formular!$B18,"*")&gt;0,ROW(Formular!$B18),"")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Zugehoerigkeit" displayName="Zugehoerigkeit" ref="B2:K270" totalsRowShown="0" headerRowDxfId="80" dataDxfId="78" headerRowBorderDxfId="79" tableBorderDxfId="77" totalsRowBorderDxfId="76">
  <autoFilter ref="B2:K270" xr:uid="{00000000-0009-0000-0100-000005000000}"/>
  <sortState xmlns:xlrd2="http://schemas.microsoft.com/office/spreadsheetml/2017/richdata2" ref="B3:K270">
    <sortCondition ref="B2:B270"/>
  </sortState>
  <tableColumns count="10">
    <tableColumn id="1" xr3:uid="{00000000-0010-0000-0100-000001000000}" name="Modulname" dataDxfId="75"/>
    <tableColumn id="2" xr3:uid="{00000000-0010-0000-0100-000002000000}" name="A" dataDxfId="74"/>
    <tableColumn id="3" xr3:uid="{00000000-0010-0000-0100-000003000000}" name="B" dataDxfId="73"/>
    <tableColumn id="4" xr3:uid="{00000000-0010-0000-0100-000004000000}" name="C" dataDxfId="72"/>
    <tableColumn id="5" xr3:uid="{00000000-0010-0000-0100-000005000000}" name="D" dataDxfId="71"/>
    <tableColumn id="6" xr3:uid="{00000000-0010-0000-0100-000006000000}" name="E" dataDxfId="70"/>
    <tableColumn id="7" xr3:uid="{00000000-0010-0000-0100-000007000000}" name="F2" dataDxfId="69"/>
    <tableColumn id="8" xr3:uid="{00000000-0010-0000-0100-000008000000}" name="G" dataDxfId="68"/>
    <tableColumn id="9" xr3:uid="{00000000-0010-0000-0100-000009000000}" name="H" dataDxfId="67">
      <calculatedColumnFormula>1</calculatedColumnFormula>
    </tableColumn>
    <tableColumn id="10" xr3:uid="{00000000-0010-0000-0100-00000A000000}" name="Z" dataDxfId="6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_ConA" displayName="Tab_ConA" ref="B67:F454" totalsRowShown="0" headerRowDxfId="65" dataDxfId="64">
  <autoFilter ref="B67:F454" xr:uid="{00000000-0009-0000-0100-000001000000}"/>
  <tableColumns count="5">
    <tableColumn id="1" xr3:uid="{00000000-0010-0000-0200-000001000000}" name="Modulname" dataDxfId="63"/>
    <tableColumn id="2" xr3:uid="{00000000-0010-0000-0200-000002000000}" name="Modulkürzel" dataDxfId="62">
      <calculatedColumnFormula>IF(ISNA(VLOOKUP($B68,Alle,$C$66,0)),"",VLOOKUP($B68,Alle,$C$66,0))</calculatedColumnFormula>
    </tableColumn>
    <tableColumn id="3" xr3:uid="{00000000-0010-0000-0200-000003000000}" name="LP" dataDxfId="61"/>
    <tableColumn id="4" xr3:uid="{00000000-0010-0000-0200-000004000000}" name="Search" dataDxfId="60">
      <calculatedColumnFormula>IFERROR(INDEX(spc_Range,_xlfn.AGGREGATE(15,6,(ROW(spc_Range)-ROW($A$68)+1)/(--(SEARCH(Formular!$H$21,spc_Range)&gt;0)),ROW()-ROW($A$68)+1),1),"")</calculatedColumnFormula>
    </tableColumn>
    <tableColumn id="5" xr3:uid="{00000000-0010-0000-0200-000005000000}" name="Range" dataDxfId="59">
      <calculatedColumnFormula>INDEX(spc_All,_xlfn.AGGREGATE(15,6,1/((COUNTIF(spc_Spz1,spc_All)=0)*(COUNTIF(spc_Spz2,spc_All)=0)*(COUNTIF(spc_Ergänzung,spc_All)=0)*(COUNTIF(spc_WahPfli,spc_All)=0))*(ROW(spc_All)-ROW($A$68)+1),ROW(A1)))</calculatedColumnFormula>
    </tableColumn>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_Auflagen" displayName="Tab_Auflagen" ref="B2:F9" totalsRowShown="0" headerRowDxfId="58" dataDxfId="57">
  <autoFilter ref="B2:F9" xr:uid="{00000000-0009-0000-0100-000002000000}"/>
  <tableColumns count="5">
    <tableColumn id="1" xr3:uid="{00000000-0010-0000-0300-000001000000}" name="Auflagenmodule" dataDxfId="56"/>
    <tableColumn id="2" xr3:uid="{00000000-0010-0000-0300-000002000000}" name="Modul-Kürzel" dataDxfId="55">
      <calculatedColumnFormula>IF(ISNA(VLOOKUP($B3,Alle,$C$66,0)),"",VLOOKUP($B3,Alle,$C$66,0))</calculatedColumnFormula>
    </tableColumn>
    <tableColumn id="3" xr3:uid="{00000000-0010-0000-0300-000003000000}" name="LP" dataDxfId="54"/>
    <tableColumn id="4" xr3:uid="{00000000-0010-0000-0300-000004000000}" name="Search" dataDxfId="53">
      <calculatedColumnFormula>IFERROR(INDEX(rng_Auflagen,_xlfn.AGGREGATE(15,6,(ROW(rng_Auflagen)-ROW($A$3)+1)/(--(SEARCH(Formular!$H$18,rng_Auflagen)&gt;0)),ROW()-ROW($A$3)+1),1),"")</calculatedColumnFormula>
    </tableColumn>
    <tableColumn id="5" xr3:uid="{00000000-0010-0000-0300-000005000000}" name="Range" dataDxfId="52">
      <calculatedColumnFormula>INDEX(Auflagen,_xlfn.AGGREGATE(15,6,1/(COUNTIF(spc_Auflagen,Auflagen)=0)*(ROW(Auflagen)-ROW($A$3)+1),ROW(A1)))</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_SpezRichtungen" displayName="Tab_SpezRichtungen" ref="B56:F64" totalsRowShown="0" headerRowDxfId="51" dataDxfId="50">
  <autoFilter ref="B56:F64" xr:uid="{00000000-0009-0000-0100-000003000000}"/>
  <tableColumns count="5">
    <tableColumn id="1" xr3:uid="{00000000-0010-0000-0400-000001000000}" name="Spezialiserungsrichtung" dataDxfId="49"/>
    <tableColumn id="2" xr3:uid="{00000000-0010-0000-0400-000002000000}" name="Container" dataDxfId="48"/>
    <tableColumn id="3" xr3:uid="{00000000-0010-0000-0400-000003000000}" name="LP" dataDxfId="47"/>
    <tableColumn id="4" xr3:uid="{00000000-0010-0000-0400-000004000000}" name="Search" dataDxfId="46"/>
    <tableColumn id="5" xr3:uid="{00000000-0010-0000-0400-000005000000}" name="Range" dataDxfId="45">
      <calculatedColumnFormula>INDEX(SpzRi,_xlfn.AGGREGATE(15,6,1/(COUNTIF(Formular!$B$36:'Formular'!$B$50,SpzRi)=0)*(ROW(SpzRi)-ROW($A$57)+1),ROW(A1)))</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_WahPfli" displayName="Tab_WahPfli" ref="B12:E18" totalsRowShown="0" headerRowDxfId="44" dataDxfId="43">
  <autoFilter ref="B12:E18" xr:uid="{00000000-0009-0000-0100-000004000000}"/>
  <tableColumns count="4">
    <tableColumn id="1" xr3:uid="{00000000-0010-0000-0500-000001000000}" name="Wahlpflichtmodule" dataDxfId="42"/>
    <tableColumn id="2" xr3:uid="{00000000-0010-0000-0500-000002000000}" name="Modul-Kürzel" dataDxfId="41">
      <calculatedColumnFormula>IF(ISNA(VLOOKUP($B13,Alle,$C$66,0)),"",VLOOKUP($B13,Alle,$C$66,0))</calculatedColumnFormula>
    </tableColumn>
    <tableColumn id="3" xr3:uid="{00000000-0010-0000-0500-000003000000}" name="LP" dataDxfId="40"/>
    <tableColumn id="4" xr3:uid="{00000000-0010-0000-0500-000004000000}" name="Range" dataDxfId="39">
      <calculatedColumnFormula>INDEX(WahPfli,_xlfn.AGGREGATE(15,6,1/((COUNTIF(spc_WahPfli,WahPfli)=0)*(COUNTIF(spc_Spz1,WahPfli)=0)*(COUNTIF(spc_Spz2,WahPfli)=0)*(COUNTIF(spc_Ergänzung,WahPfli)=0))*(ROW(WahPfli)-ROW($A$13)+1),ROW(A1)))</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6000000}" name="Tab_Ergänzung" displayName="Tab_Ergänzung" ref="B21:F34" totalsRowShown="0" headerRowDxfId="38" dataDxfId="37">
  <autoFilter ref="B21:F34" xr:uid="{00000000-0009-0000-0100-00000C000000}"/>
  <tableColumns count="5">
    <tableColumn id="1" xr3:uid="{00000000-0010-0000-0600-000001000000}" name="Ergänzungsmodule" dataDxfId="36"/>
    <tableColumn id="2" xr3:uid="{00000000-0010-0000-0600-000002000000}" name="Modulkürzel" dataDxfId="35">
      <calculatedColumnFormula>IF(ISNA(VLOOKUP($B22,Alle,$C$66,0)),"",VLOOKUP($B22,Alle,$C$66,0))</calculatedColumnFormula>
    </tableColumn>
    <tableColumn id="3" xr3:uid="{00000000-0010-0000-0600-000003000000}" name="LP" dataDxfId="34"/>
    <tableColumn id="4" xr3:uid="{00000000-0010-0000-0600-000004000000}" name="Search" dataDxfId="33">
      <calculatedColumnFormula>IFERROR(INDEX(rng_Ergänzung,_xlfn.AGGREGATE(15,6,(ROW(rng_Ergänzung)-ROW($A$22)+1)/(--(SEARCH(Formular!#REF!,rng_Ergänzung)&gt;0)),ROW()-ROW($A$22)+1),1),"")</calculatedColumnFormula>
    </tableColumn>
    <tableColumn id="5" xr3:uid="{00000000-0010-0000-0600-000005000000}" name="Range" dataDxfId="32">
      <calculatedColumnFormula>INDEX(Ergänzungen,_xlfn.AGGREGATE(15,6,1/(COUNTIF(spc_Ergänzung,Ergänzungen)=0)*(ROW(Ergänzungen)-ROW($A$22)+1),ROW(A1)))</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7000000}" name="Tab_faSQ" displayName="Tab_faSQ" ref="B37:F53" totalsRowShown="0" headerRowDxfId="31" dataDxfId="30">
  <autoFilter ref="B37:F53" xr:uid="{00000000-0009-0000-0100-00000D000000}"/>
  <tableColumns count="5">
    <tableColumn id="1" xr3:uid="{00000000-0010-0000-0700-000001000000}" name="Fachaffine Schlüsselqualifikationen" dataDxfId="29"/>
    <tableColumn id="2" xr3:uid="{00000000-0010-0000-0700-000002000000}" name="Modulkürzel" dataDxfId="28">
      <calculatedColumnFormula>IF(ISNA(VLOOKUP($B38,Alle,$C$66,0)),"",VLOOKUP($B38,Alle,$C$66,0))</calculatedColumnFormula>
    </tableColumn>
    <tableColumn id="3" xr3:uid="{00000000-0010-0000-0700-000003000000}" name="LP" dataDxfId="27"/>
    <tableColumn id="4" xr3:uid="{00000000-0010-0000-0700-000004000000}" name="Search" dataDxfId="26">
      <calculatedColumnFormula>IFERROR(INDEX(rng_SQ,_xlfn.AGGREGATE(15,6,(ROW(rng_SQ)-ROW($A$38)+1)/(--(SEARCH(Formular!#REF!,rng_SQ)&gt;0)),ROW()-ROW($A$38)+1),1),"")</calculatedColumnFormula>
    </tableColumn>
    <tableColumn id="5" xr3:uid="{00000000-0010-0000-0700-000005000000}" name="Range" dataDxfId="25">
      <calculatedColumnFormula>INDEX(faSQ,_xlfn.AGGREGATE(15,6,1/(COUNTIF(spc_SQ,faSQ)=0)*(ROW(faSQ)-ROW($A$38)+1),ROW(A1)))</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Tabelle7" displayName="Tabelle7" ref="B457:D754" totalsRowShown="0">
  <autoFilter ref="B457:D754" xr:uid="{00000000-0009-0000-0100-000007000000}"/>
  <sortState xmlns:xlrd2="http://schemas.microsoft.com/office/spreadsheetml/2017/richdata2" ref="B452:D837">
    <sortCondition ref="B451:B837"/>
  </sortState>
  <tableColumns count="3">
    <tableColumn id="1" xr3:uid="{00000000-0010-0000-0800-000001000000}" name="Modulname" dataDxfId="24" dataCellStyle="Standard 2"/>
    <tableColumn id="2" xr3:uid="{00000000-0010-0000-0800-000002000000}" name="Modulnummer" dataDxfId="23" dataCellStyle="Standard 2"/>
    <tableColumn id="3" xr3:uid="{00000000-0010-0000-0800-000003000000}" name="Modulkürzel" dataDxfId="22"/>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BH117"/>
  <sheetViews>
    <sheetView tabSelected="1" topLeftCell="A2" zoomScale="85" zoomScaleNormal="85" workbookViewId="0">
      <selection activeCell="C11" sqref="C11"/>
    </sheetView>
  </sheetViews>
  <sheetFormatPr baseColWidth="10" defaultColWidth="11.140625" defaultRowHeight="14.25" x14ac:dyDescent="0.2"/>
  <cols>
    <col min="1" max="1" width="2.85546875" style="34" customWidth="1"/>
    <col min="2" max="2" width="18.42578125" style="34" customWidth="1"/>
    <col min="3" max="3" width="49.42578125" style="34" customWidth="1"/>
    <col min="4" max="4" width="11.85546875" style="43" bestFit="1" customWidth="1"/>
    <col min="5" max="5" width="3.42578125" style="34" bestFit="1" customWidth="1"/>
    <col min="6" max="6" width="29.85546875" style="34" bestFit="1" customWidth="1"/>
    <col min="7" max="7" width="2.85546875" style="34" customWidth="1"/>
    <col min="8" max="8" width="12.5703125" style="84" hidden="1" customWidth="1"/>
    <col min="9" max="10" width="12.5703125" style="34" hidden="1" customWidth="1"/>
    <col min="11" max="11" width="5.42578125" style="34" hidden="1" customWidth="1"/>
    <col min="12" max="12" width="12.5703125" style="34" hidden="1" customWidth="1"/>
    <col min="13" max="13" width="3.140625" style="34" hidden="1" customWidth="1"/>
    <col min="14" max="14" width="4.42578125" style="34" hidden="1" customWidth="1"/>
    <col min="15" max="16" width="4.140625" style="43" hidden="1" customWidth="1"/>
    <col min="17" max="41" width="4.42578125" style="43" hidden="1" customWidth="1"/>
    <col min="42" max="42" width="11.140625" style="34" hidden="1" customWidth="1"/>
    <col min="43" max="43" width="11.140625" style="34" customWidth="1"/>
    <col min="44" max="16384" width="11.140625" style="34"/>
  </cols>
  <sheetData>
    <row r="1" spans="1:60" ht="4.7" hidden="1" customHeight="1" x14ac:dyDescent="0.2">
      <c r="A1" s="92"/>
      <c r="B1" s="92"/>
      <c r="C1" s="92"/>
      <c r="D1" s="93"/>
      <c r="E1" s="92"/>
      <c r="F1" s="92"/>
      <c r="G1" s="92"/>
      <c r="H1" s="230" t="s">
        <v>506</v>
      </c>
      <c r="I1" s="231"/>
      <c r="J1" s="231"/>
      <c r="K1" s="231"/>
      <c r="AQ1" s="92"/>
      <c r="AR1" s="92"/>
      <c r="AS1" s="92"/>
      <c r="AT1" s="92"/>
      <c r="AU1" s="92"/>
      <c r="AV1" s="92"/>
      <c r="AW1" s="92"/>
      <c r="AX1" s="92"/>
      <c r="AY1" s="92"/>
      <c r="AZ1" s="92"/>
      <c r="BA1" s="92"/>
      <c r="BB1" s="92"/>
      <c r="BC1" s="92"/>
      <c r="BD1" s="92"/>
      <c r="BE1" s="92"/>
      <c r="BF1" s="92"/>
      <c r="BG1" s="92"/>
      <c r="BH1" s="92"/>
    </row>
    <row r="2" spans="1:60" ht="13.7" customHeight="1" x14ac:dyDescent="0.2">
      <c r="A2" s="92"/>
      <c r="B2" s="240" t="s">
        <v>867</v>
      </c>
      <c r="C2" s="240"/>
      <c r="D2" s="240"/>
      <c r="E2" s="240"/>
      <c r="F2" s="92"/>
      <c r="G2" s="92"/>
      <c r="H2" s="234"/>
      <c r="I2" s="235"/>
      <c r="J2" s="235"/>
      <c r="K2" s="235"/>
      <c r="AQ2" s="221" t="s">
        <v>868</v>
      </c>
      <c r="AR2" s="221"/>
      <c r="AS2" s="221"/>
      <c r="AT2" s="221"/>
      <c r="AU2" s="221"/>
      <c r="AV2" s="196"/>
      <c r="AW2" s="196"/>
      <c r="AX2" s="196"/>
      <c r="AY2" s="196"/>
      <c r="AZ2" s="196"/>
      <c r="BA2" s="196"/>
      <c r="BB2" s="196"/>
      <c r="BC2" s="92"/>
      <c r="BD2" s="92"/>
      <c r="BE2" s="92"/>
      <c r="BF2" s="92"/>
      <c r="BG2" s="92"/>
      <c r="BH2" s="92"/>
    </row>
    <row r="3" spans="1:60" ht="34.35" customHeight="1" x14ac:dyDescent="0.2">
      <c r="A3" s="92"/>
      <c r="B3" s="240"/>
      <c r="C3" s="240"/>
      <c r="D3" s="240"/>
      <c r="E3" s="240"/>
      <c r="F3" s="92"/>
      <c r="G3" s="92"/>
      <c r="H3" s="234"/>
      <c r="I3" s="235"/>
      <c r="J3" s="235"/>
      <c r="K3" s="235"/>
      <c r="AQ3" s="221"/>
      <c r="AR3" s="221"/>
      <c r="AS3" s="221"/>
      <c r="AT3" s="221"/>
      <c r="AU3" s="221"/>
      <c r="AV3" s="196"/>
      <c r="AW3" s="196"/>
      <c r="AX3" s="196"/>
      <c r="AY3" s="196"/>
      <c r="AZ3" s="196"/>
      <c r="BA3" s="196"/>
      <c r="BB3" s="196"/>
      <c r="BC3" s="92"/>
      <c r="BD3" s="92"/>
      <c r="BE3" s="92"/>
      <c r="BF3" s="92"/>
      <c r="BG3" s="92"/>
      <c r="BH3" s="92"/>
    </row>
    <row r="4" spans="1:60" s="185" customFormat="1" ht="19.7" customHeight="1" x14ac:dyDescent="0.25">
      <c r="A4" s="184"/>
      <c r="B4" s="214" t="s">
        <v>553</v>
      </c>
      <c r="C4" s="214"/>
      <c r="D4" s="214"/>
      <c r="E4" s="214"/>
      <c r="F4" s="184"/>
      <c r="G4" s="184"/>
      <c r="H4" s="234"/>
      <c r="I4" s="235"/>
      <c r="J4" s="235"/>
      <c r="K4" s="235"/>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Q4" s="221"/>
      <c r="AR4" s="221"/>
      <c r="AS4" s="221"/>
      <c r="AT4" s="221"/>
      <c r="AU4" s="221"/>
      <c r="AV4" s="196"/>
      <c r="AW4" s="196"/>
      <c r="AX4" s="196"/>
      <c r="AY4" s="196"/>
      <c r="AZ4" s="196"/>
      <c r="BA4" s="196"/>
      <c r="BB4" s="196"/>
      <c r="BC4" s="184"/>
      <c r="BD4" s="184"/>
      <c r="BE4" s="184"/>
      <c r="BF4" s="184"/>
      <c r="BG4" s="184"/>
      <c r="BH4" s="184"/>
    </row>
    <row r="5" spans="1:60" x14ac:dyDescent="0.2">
      <c r="A5" s="92"/>
      <c r="B5" s="92"/>
      <c r="C5" s="92"/>
      <c r="D5" s="93"/>
      <c r="E5" s="92"/>
      <c r="F5" s="92"/>
      <c r="G5" s="92"/>
      <c r="H5" s="234"/>
      <c r="I5" s="235"/>
      <c r="J5" s="235"/>
      <c r="K5" s="235"/>
      <c r="AQ5" s="221"/>
      <c r="AR5" s="221"/>
      <c r="AS5" s="221"/>
      <c r="AT5" s="221"/>
      <c r="AU5" s="221"/>
      <c r="AV5" s="196"/>
      <c r="AW5" s="196"/>
      <c r="AX5" s="196"/>
      <c r="AY5" s="196"/>
      <c r="AZ5" s="196"/>
      <c r="BA5" s="196"/>
      <c r="BB5" s="196"/>
      <c r="BC5" s="92"/>
      <c r="BD5" s="92"/>
      <c r="BE5" s="92"/>
      <c r="BF5" s="92"/>
      <c r="BG5" s="92"/>
      <c r="BH5" s="92"/>
    </row>
    <row r="6" spans="1:60" ht="38.450000000000003" customHeight="1" x14ac:dyDescent="0.2">
      <c r="A6" s="128"/>
      <c r="B6" s="215" t="s">
        <v>556</v>
      </c>
      <c r="C6" s="215"/>
      <c r="D6" s="215"/>
      <c r="E6" s="215"/>
      <c r="F6" s="92"/>
      <c r="G6" s="92"/>
      <c r="H6" s="234"/>
      <c r="I6" s="235"/>
      <c r="J6" s="235"/>
      <c r="K6" s="235"/>
      <c r="AQ6" s="221"/>
      <c r="AR6" s="221"/>
      <c r="AS6" s="221"/>
      <c r="AT6" s="221"/>
      <c r="AU6" s="221"/>
      <c r="AV6" s="196"/>
      <c r="AW6" s="196"/>
      <c r="AX6" s="196"/>
      <c r="AY6" s="196"/>
      <c r="AZ6" s="196"/>
      <c r="BA6" s="196"/>
      <c r="BB6" s="196"/>
      <c r="BC6" s="92"/>
      <c r="BD6" s="92"/>
      <c r="BE6" s="92"/>
      <c r="BF6" s="92"/>
      <c r="BG6" s="92"/>
      <c r="BH6" s="92"/>
    </row>
    <row r="7" spans="1:60" ht="15" hidden="1" customHeight="1" x14ac:dyDescent="0.2">
      <c r="A7" s="128"/>
      <c r="B7" s="187"/>
      <c r="C7" s="187"/>
      <c r="D7" s="187"/>
      <c r="E7" s="94"/>
      <c r="F7" s="92"/>
      <c r="G7" s="92"/>
      <c r="H7" s="234"/>
      <c r="I7" s="235"/>
      <c r="J7" s="235"/>
      <c r="K7" s="235"/>
      <c r="AQ7" s="221"/>
      <c r="AR7" s="221"/>
      <c r="AS7" s="221"/>
      <c r="AT7" s="221"/>
      <c r="AU7" s="221"/>
      <c r="AV7" s="196"/>
      <c r="AW7" s="196"/>
      <c r="AX7" s="196"/>
      <c r="AY7" s="196"/>
      <c r="AZ7" s="196"/>
      <c r="BA7" s="196"/>
      <c r="BB7" s="196"/>
      <c r="BC7" s="92"/>
      <c r="BD7" s="92"/>
      <c r="BE7" s="92"/>
      <c r="BF7" s="92"/>
      <c r="BG7" s="92"/>
      <c r="BH7" s="92"/>
    </row>
    <row r="8" spans="1:60" ht="15" hidden="1" customHeight="1" x14ac:dyDescent="0.2">
      <c r="A8" s="128"/>
      <c r="B8" s="187"/>
      <c r="C8" s="187"/>
      <c r="D8" s="187"/>
      <c r="E8" s="94"/>
      <c r="F8" s="92"/>
      <c r="G8" s="92"/>
      <c r="H8" s="234"/>
      <c r="I8" s="235"/>
      <c r="J8" s="235"/>
      <c r="K8" s="235"/>
      <c r="AQ8" s="221"/>
      <c r="AR8" s="221"/>
      <c r="AS8" s="221"/>
      <c r="AT8" s="221"/>
      <c r="AU8" s="221"/>
      <c r="AV8" s="196"/>
      <c r="AW8" s="196"/>
      <c r="AX8" s="196"/>
      <c r="AY8" s="196"/>
      <c r="AZ8" s="196"/>
      <c r="BA8" s="196"/>
      <c r="BB8" s="196"/>
      <c r="BC8" s="92"/>
      <c r="BD8" s="92"/>
      <c r="BE8" s="92"/>
      <c r="BF8" s="92"/>
      <c r="BG8" s="92"/>
      <c r="BH8" s="92"/>
    </row>
    <row r="9" spans="1:60" ht="15" hidden="1" customHeight="1" x14ac:dyDescent="0.2">
      <c r="A9" s="128"/>
      <c r="B9" s="187"/>
      <c r="C9" s="187"/>
      <c r="D9" s="187"/>
      <c r="E9" s="94"/>
      <c r="F9" s="92"/>
      <c r="G9" s="92"/>
      <c r="H9" s="234"/>
      <c r="I9" s="235"/>
      <c r="J9" s="235"/>
      <c r="K9" s="235"/>
      <c r="AQ9" s="221"/>
      <c r="AR9" s="221"/>
      <c r="AS9" s="221"/>
      <c r="AT9" s="221"/>
      <c r="AU9" s="221"/>
      <c r="AV9" s="196"/>
      <c r="AW9" s="196"/>
      <c r="AX9" s="196"/>
      <c r="AY9" s="196"/>
      <c r="AZ9" s="196"/>
      <c r="BA9" s="196"/>
      <c r="BB9" s="196"/>
      <c r="BC9" s="92"/>
      <c r="BD9" s="92"/>
      <c r="BE9" s="92"/>
      <c r="BF9" s="92"/>
      <c r="BG9" s="92"/>
      <c r="BH9" s="92"/>
    </row>
    <row r="10" spans="1:60" ht="5.0999999999999996" customHeight="1" x14ac:dyDescent="0.2">
      <c r="A10" s="128"/>
      <c r="B10" s="187"/>
      <c r="C10" s="187"/>
      <c r="D10" s="187"/>
      <c r="E10" s="94"/>
      <c r="F10" s="92"/>
      <c r="G10" s="92"/>
      <c r="H10" s="234"/>
      <c r="I10" s="235"/>
      <c r="J10" s="235"/>
      <c r="K10" s="235"/>
      <c r="AQ10" s="221"/>
      <c r="AR10" s="221"/>
      <c r="AS10" s="221"/>
      <c r="AT10" s="221"/>
      <c r="AU10" s="221"/>
      <c r="AV10" s="196"/>
      <c r="AW10" s="196"/>
      <c r="AX10" s="196"/>
      <c r="AY10" s="196"/>
      <c r="AZ10" s="196"/>
      <c r="BA10" s="196"/>
      <c r="BB10" s="196"/>
      <c r="BC10" s="92"/>
      <c r="BD10" s="92"/>
      <c r="BE10" s="92"/>
      <c r="BF10" s="92"/>
      <c r="BG10" s="92"/>
      <c r="BH10" s="92"/>
    </row>
    <row r="11" spans="1:60" ht="15.75" x14ac:dyDescent="0.25">
      <c r="A11" s="92"/>
      <c r="B11" s="182" t="s">
        <v>551</v>
      </c>
      <c r="C11" s="195"/>
      <c r="D11" s="190"/>
      <c r="E11" s="190"/>
      <c r="F11" s="92"/>
      <c r="G11" s="92"/>
      <c r="H11" s="234"/>
      <c r="I11" s="235"/>
      <c r="J11" s="235"/>
      <c r="K11" s="235"/>
      <c r="AQ11" s="221"/>
      <c r="AR11" s="221"/>
      <c r="AS11" s="221"/>
      <c r="AT11" s="221"/>
      <c r="AU11" s="221"/>
      <c r="AV11" s="196"/>
      <c r="AW11" s="196"/>
      <c r="AX11" s="196"/>
      <c r="AY11" s="196"/>
      <c r="AZ11" s="196"/>
      <c r="BA11" s="196"/>
      <c r="BB11" s="196"/>
      <c r="BC11" s="92"/>
      <c r="BD11" s="92"/>
      <c r="BE11" s="92"/>
      <c r="BF11" s="92"/>
      <c r="BG11" s="92"/>
      <c r="BH11" s="92"/>
    </row>
    <row r="12" spans="1:60" ht="15.75" x14ac:dyDescent="0.25">
      <c r="A12" s="92"/>
      <c r="B12" s="183" t="s">
        <v>536</v>
      </c>
      <c r="C12" s="195"/>
      <c r="D12" s="190"/>
      <c r="E12" s="190"/>
      <c r="F12" s="92"/>
      <c r="G12" s="92"/>
      <c r="H12" s="234"/>
      <c r="I12" s="235"/>
      <c r="J12" s="235"/>
      <c r="K12" s="235"/>
      <c r="AQ12" s="221"/>
      <c r="AR12" s="221"/>
      <c r="AS12" s="221"/>
      <c r="AT12" s="221"/>
      <c r="AU12" s="221"/>
      <c r="AV12" s="196"/>
      <c r="AW12" s="196"/>
      <c r="AX12" s="196"/>
      <c r="AY12" s="196"/>
      <c r="AZ12" s="196"/>
      <c r="BA12" s="196"/>
      <c r="BB12" s="196"/>
      <c r="BC12" s="92"/>
      <c r="BD12" s="92"/>
      <c r="BE12" s="92"/>
      <c r="BF12" s="92"/>
      <c r="BG12" s="92"/>
      <c r="BH12" s="92"/>
    </row>
    <row r="13" spans="1:60" ht="15.75" x14ac:dyDescent="0.25">
      <c r="A13" s="92"/>
      <c r="B13" s="183" t="s">
        <v>29</v>
      </c>
      <c r="C13" s="195"/>
      <c r="D13" s="190"/>
      <c r="E13" s="190"/>
      <c r="F13" s="92"/>
      <c r="G13" s="92"/>
      <c r="AQ13" s="221"/>
      <c r="AR13" s="221"/>
      <c r="AS13" s="221"/>
      <c r="AT13" s="221"/>
      <c r="AU13" s="221"/>
      <c r="AV13" s="196"/>
      <c r="AW13" s="196"/>
      <c r="AX13" s="196"/>
      <c r="AY13" s="196"/>
      <c r="AZ13" s="196"/>
      <c r="BA13" s="196"/>
      <c r="BB13" s="196"/>
      <c r="BC13" s="92"/>
      <c r="BD13" s="92"/>
      <c r="BE13" s="92"/>
      <c r="BF13" s="92"/>
      <c r="BG13" s="92"/>
      <c r="BH13" s="92"/>
    </row>
    <row r="14" spans="1:60" ht="15.75" x14ac:dyDescent="0.25">
      <c r="A14" s="92"/>
      <c r="B14" s="183" t="s">
        <v>550</v>
      </c>
      <c r="C14" s="195"/>
      <c r="D14" s="191"/>
      <c r="E14" s="191"/>
      <c r="F14" s="92"/>
      <c r="G14" s="92"/>
      <c r="AQ14" s="221"/>
      <c r="AR14" s="221"/>
      <c r="AS14" s="221"/>
      <c r="AT14" s="221"/>
      <c r="AU14" s="221"/>
      <c r="AV14" s="92"/>
      <c r="AW14" s="92"/>
      <c r="AX14" s="92"/>
      <c r="AY14" s="92"/>
      <c r="AZ14" s="92"/>
      <c r="BA14" s="92"/>
      <c r="BB14" s="92"/>
      <c r="BC14" s="92"/>
      <c r="BD14" s="92"/>
      <c r="BE14" s="92"/>
      <c r="BF14" s="92"/>
      <c r="BG14" s="92"/>
      <c r="BH14" s="92"/>
    </row>
    <row r="15" spans="1:60" ht="15.75" x14ac:dyDescent="0.25">
      <c r="A15" s="92"/>
      <c r="B15" s="183" t="s">
        <v>31</v>
      </c>
      <c r="C15" s="195"/>
      <c r="D15" s="192"/>
      <c r="E15" s="192"/>
      <c r="F15" s="92"/>
      <c r="G15" s="92"/>
      <c r="AQ15" s="221"/>
      <c r="AR15" s="221"/>
      <c r="AS15" s="221"/>
      <c r="AT15" s="221"/>
      <c r="AU15" s="221"/>
      <c r="AV15" s="92"/>
      <c r="AW15" s="92"/>
      <c r="AX15" s="92"/>
      <c r="AY15" s="92"/>
      <c r="AZ15" s="92"/>
      <c r="BA15" s="92"/>
      <c r="BB15" s="92"/>
      <c r="BC15" s="92"/>
      <c r="BD15" s="92"/>
      <c r="BE15" s="92"/>
      <c r="BF15" s="92"/>
      <c r="BG15" s="92"/>
      <c r="BH15" s="92"/>
    </row>
    <row r="16" spans="1:60" ht="15.75" x14ac:dyDescent="0.25">
      <c r="A16" s="92"/>
      <c r="B16" s="183" t="s">
        <v>856</v>
      </c>
      <c r="C16" s="195"/>
      <c r="D16" s="193"/>
      <c r="E16" s="193"/>
      <c r="F16" s="92"/>
      <c r="G16" s="92"/>
      <c r="AQ16" s="221"/>
      <c r="AR16" s="221"/>
      <c r="AS16" s="221"/>
      <c r="AT16" s="221"/>
      <c r="AU16" s="221"/>
      <c r="AV16" s="92"/>
      <c r="AW16" s="92"/>
      <c r="AX16" s="92"/>
      <c r="AY16" s="92"/>
      <c r="AZ16" s="92"/>
      <c r="BA16" s="92"/>
      <c r="BB16" s="92"/>
      <c r="BC16" s="92"/>
      <c r="BD16" s="92"/>
      <c r="BE16" s="92"/>
      <c r="BF16" s="92"/>
      <c r="BG16" s="92"/>
      <c r="BH16" s="92"/>
    </row>
    <row r="17" spans="1:60" ht="15.75" x14ac:dyDescent="0.25">
      <c r="A17" s="128"/>
      <c r="B17" s="92" t="s">
        <v>857</v>
      </c>
      <c r="C17" s="195"/>
      <c r="D17" s="194"/>
      <c r="E17" s="133"/>
      <c r="F17" s="92"/>
      <c r="G17" s="92"/>
      <c r="AQ17" s="221"/>
      <c r="AR17" s="221"/>
      <c r="AS17" s="221"/>
      <c r="AT17" s="221"/>
      <c r="AU17" s="221"/>
      <c r="AV17" s="92"/>
      <c r="AW17" s="92"/>
      <c r="AX17" s="92"/>
      <c r="AY17" s="92"/>
      <c r="AZ17" s="92"/>
      <c r="BA17" s="92"/>
      <c r="BB17" s="92"/>
      <c r="BC17" s="92"/>
      <c r="BD17" s="92"/>
      <c r="BE17" s="92"/>
      <c r="BF17" s="92"/>
      <c r="BG17" s="92"/>
      <c r="BH17" s="92"/>
    </row>
    <row r="18" spans="1:60" ht="14.1" hidden="1" customHeight="1" x14ac:dyDescent="0.2">
      <c r="A18" s="93"/>
      <c r="B18" s="237"/>
      <c r="C18" s="238"/>
      <c r="D18" s="188"/>
      <c r="E18" s="189"/>
      <c r="F18" s="92"/>
      <c r="G18" s="130"/>
      <c r="H18" s="86"/>
      <c r="I18" s="31"/>
      <c r="J18" s="31"/>
      <c r="K18" s="31"/>
      <c r="AQ18" s="221"/>
      <c r="AR18" s="221"/>
      <c r="AS18" s="221"/>
      <c r="AT18" s="221"/>
      <c r="AU18" s="221"/>
      <c r="AV18" s="92"/>
      <c r="AW18" s="92"/>
      <c r="AX18" s="92"/>
      <c r="AY18" s="92"/>
      <c r="AZ18" s="92"/>
      <c r="BA18" s="92"/>
      <c r="BB18" s="92"/>
      <c r="BC18" s="92"/>
      <c r="BD18" s="92"/>
      <c r="BE18" s="92"/>
      <c r="BF18" s="92"/>
      <c r="BG18" s="92"/>
      <c r="BH18" s="92"/>
    </row>
    <row r="19" spans="1:60" ht="14.1" hidden="1" customHeight="1" x14ac:dyDescent="0.2">
      <c r="A19" s="129"/>
      <c r="B19" s="232"/>
      <c r="C19" s="233"/>
      <c r="D19" s="134" t="str">
        <f>IF(ISNA(VLOOKUP(B19,Tab_Auflagen[],2,0)),"",VLOOKUP(B19,Tab_Auflagen[],2,0))</f>
        <v/>
      </c>
      <c r="E19" s="135" t="str">
        <f>IF(ISNA(VLOOKUP(B19,Tab_Auflagen[],3,0)),"",VLOOKUP(B19,Tab_Auflagen[],3,0))</f>
        <v/>
      </c>
      <c r="F19" s="92"/>
      <c r="G19" s="130"/>
      <c r="H19" s="86"/>
      <c r="I19" s="31"/>
      <c r="J19" s="31"/>
      <c r="K19" s="31"/>
      <c r="AQ19" s="221"/>
      <c r="AR19" s="221"/>
      <c r="AS19" s="221"/>
      <c r="AT19" s="221"/>
      <c r="AU19" s="221"/>
      <c r="AV19" s="92"/>
      <c r="AW19" s="92"/>
      <c r="AX19" s="92"/>
      <c r="AY19" s="92"/>
      <c r="AZ19" s="92"/>
      <c r="BA19" s="92"/>
      <c r="BB19" s="92"/>
      <c r="BC19" s="92"/>
      <c r="BD19" s="92"/>
      <c r="BE19" s="92"/>
      <c r="BF19" s="92"/>
      <c r="BG19" s="92"/>
      <c r="BH19" s="92"/>
    </row>
    <row r="20" spans="1:60" ht="14.1" hidden="1" customHeight="1" x14ac:dyDescent="0.2">
      <c r="A20" s="129"/>
      <c r="B20" s="232"/>
      <c r="C20" s="233"/>
      <c r="D20" s="134" t="str">
        <f>IF(ISNA(VLOOKUP(B20,Tab_Auflagen[],2,0)),"",VLOOKUP(B20,Tab_Auflagen[],2,0))</f>
        <v/>
      </c>
      <c r="E20" s="135" t="str">
        <f>IF(ISNA(VLOOKUP(B20,Tab_Auflagen[],3,0)),"",VLOOKUP(B20,Tab_Auflagen[],3,0))</f>
        <v/>
      </c>
      <c r="F20" s="92"/>
      <c r="G20" s="130"/>
      <c r="H20" s="86"/>
      <c r="I20" s="31"/>
      <c r="J20" s="31"/>
      <c r="K20" s="31"/>
      <c r="AQ20" s="221"/>
      <c r="AR20" s="221"/>
      <c r="AS20" s="221"/>
      <c r="AT20" s="221"/>
      <c r="AU20" s="221"/>
      <c r="AV20" s="92"/>
      <c r="AW20" s="92"/>
      <c r="AX20" s="92"/>
      <c r="AY20" s="92"/>
      <c r="AZ20" s="92"/>
      <c r="BA20" s="92"/>
      <c r="BB20" s="92"/>
      <c r="BC20" s="92"/>
      <c r="BD20" s="92"/>
      <c r="BE20" s="92"/>
      <c r="BF20" s="92"/>
      <c r="BG20" s="92"/>
      <c r="BH20" s="92"/>
    </row>
    <row r="21" spans="1:60" ht="14.1" hidden="1" customHeight="1" x14ac:dyDescent="0.2">
      <c r="A21" s="129"/>
      <c r="B21" s="232"/>
      <c r="C21" s="233"/>
      <c r="D21" s="134" t="str">
        <f>IF(ISNA(VLOOKUP(B21,Tab_Auflagen[],2,0)),"",VLOOKUP(B21,Tab_Auflagen[],2,0))</f>
        <v/>
      </c>
      <c r="E21" s="135" t="str">
        <f>IF(ISNA(VLOOKUP(B21,Tab_Auflagen[],3,0)),"",VLOOKUP(B21,Tab_Auflagen[],3,0))</f>
        <v/>
      </c>
      <c r="F21" s="92"/>
      <c r="G21" s="130"/>
      <c r="H21" s="98"/>
      <c r="I21" s="99"/>
      <c r="J21" s="99"/>
      <c r="K21" s="99"/>
      <c r="L21" s="100"/>
      <c r="M21" s="100"/>
      <c r="N21" s="100"/>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0"/>
      <c r="AQ21" s="221"/>
      <c r="AR21" s="221"/>
      <c r="AS21" s="221"/>
      <c r="AT21" s="221"/>
      <c r="AU21" s="221"/>
      <c r="AV21" s="92"/>
      <c r="AW21" s="92"/>
      <c r="AX21" s="92"/>
      <c r="AY21" s="92"/>
      <c r="AZ21" s="92"/>
      <c r="BA21" s="92"/>
      <c r="BB21" s="92"/>
      <c r="BC21" s="92"/>
      <c r="BD21" s="92"/>
      <c r="BE21" s="92"/>
      <c r="BF21" s="92"/>
      <c r="BG21" s="92"/>
      <c r="BH21" s="92"/>
    </row>
    <row r="22" spans="1:60" ht="14.1" hidden="1" customHeight="1" x14ac:dyDescent="0.2">
      <c r="A22" s="129"/>
      <c r="B22" s="232"/>
      <c r="C22" s="233"/>
      <c r="D22" s="134" t="str">
        <f>IF(ISNA(VLOOKUP(B22,Tab_Auflagen[],2,0)),"",VLOOKUP(B22,Tab_Auflagen[],2,0))</f>
        <v/>
      </c>
      <c r="E22" s="135" t="str">
        <f>IF(ISNA(VLOOKUP(B22,Tab_Auflagen[],3,0)),"",VLOOKUP(B22,Tab_Auflagen[],3,0))</f>
        <v/>
      </c>
      <c r="F22" s="92"/>
      <c r="G22" s="130"/>
      <c r="H22" s="102"/>
      <c r="I22" s="99"/>
      <c r="J22" s="99"/>
      <c r="K22" s="99"/>
      <c r="L22" s="100"/>
      <c r="M22" s="100"/>
      <c r="N22" s="100"/>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0"/>
      <c r="AQ22" s="221"/>
      <c r="AR22" s="221"/>
      <c r="AS22" s="221"/>
      <c r="AT22" s="221"/>
      <c r="AU22" s="221"/>
      <c r="AV22" s="92"/>
      <c r="AW22" s="92"/>
      <c r="AX22" s="92"/>
      <c r="AY22" s="92"/>
      <c r="AZ22" s="92"/>
      <c r="BA22" s="92"/>
      <c r="BB22" s="92"/>
      <c r="BC22" s="92"/>
      <c r="BD22" s="92"/>
      <c r="BE22" s="92"/>
      <c r="BF22" s="92"/>
      <c r="BG22" s="92"/>
      <c r="BH22" s="92"/>
    </row>
    <row r="23" spans="1:60" ht="14.1" hidden="1" customHeight="1" x14ac:dyDescent="0.2">
      <c r="A23" s="129"/>
      <c r="B23" s="232"/>
      <c r="C23" s="233"/>
      <c r="D23" s="134" t="str">
        <f>IF(ISNA(VLOOKUP(B23,Tab_Auflagen[],2,0)),"",VLOOKUP(B23,Tab_Auflagen[],2,0))</f>
        <v/>
      </c>
      <c r="E23" s="135" t="str">
        <f>IF(ISNA(VLOOKUP(B23,Tab_Auflagen[],3,0)),"",VLOOKUP(B23,Tab_Auflagen[],3,0))</f>
        <v/>
      </c>
      <c r="F23" s="92"/>
      <c r="G23" s="130"/>
      <c r="H23" s="102"/>
      <c r="I23" s="99"/>
      <c r="J23" s="99"/>
      <c r="K23" s="99"/>
      <c r="L23" s="100"/>
      <c r="M23" s="100"/>
      <c r="N23" s="100"/>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0"/>
      <c r="AQ23" s="221"/>
      <c r="AR23" s="221"/>
      <c r="AS23" s="221"/>
      <c r="AT23" s="221"/>
      <c r="AU23" s="221"/>
      <c r="AV23" s="92"/>
      <c r="AW23" s="92"/>
      <c r="AX23" s="92"/>
      <c r="AY23" s="92"/>
      <c r="AZ23" s="92"/>
      <c r="BA23" s="92"/>
      <c r="BB23" s="92"/>
      <c r="BC23" s="92"/>
      <c r="BD23" s="92"/>
      <c r="BE23" s="92"/>
      <c r="BF23" s="92"/>
      <c r="BG23" s="92"/>
      <c r="BH23" s="92"/>
    </row>
    <row r="24" spans="1:60" ht="14.1" hidden="1" customHeight="1" x14ac:dyDescent="0.2">
      <c r="A24" s="129"/>
      <c r="B24" s="232"/>
      <c r="C24" s="233"/>
      <c r="D24" s="134" t="str">
        <f>IF(ISNA(VLOOKUP(B24,Tab_Auflagen[],2,0)),"",VLOOKUP(B24,Tab_Auflagen[],2,0))</f>
        <v/>
      </c>
      <c r="E24" s="135" t="str">
        <f>IF(ISNA(VLOOKUP(B24,Tab_Auflagen[],3,0)),"",VLOOKUP(B24,Tab_Auflagen[],3,0))</f>
        <v/>
      </c>
      <c r="F24" s="92"/>
      <c r="G24" s="130"/>
      <c r="H24" s="102"/>
      <c r="I24" s="99"/>
      <c r="J24" s="99"/>
      <c r="K24" s="99"/>
      <c r="L24" s="100"/>
      <c r="M24" s="100"/>
      <c r="N24" s="100"/>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0"/>
      <c r="AQ24" s="221"/>
      <c r="AR24" s="221"/>
      <c r="AS24" s="221"/>
      <c r="AT24" s="221"/>
      <c r="AU24" s="221"/>
      <c r="AV24" s="92"/>
      <c r="AW24" s="92"/>
      <c r="AX24" s="92"/>
      <c r="AY24" s="92"/>
      <c r="AZ24" s="92"/>
      <c r="BA24" s="92"/>
      <c r="BB24" s="92"/>
      <c r="BC24" s="92"/>
      <c r="BD24" s="92"/>
      <c r="BE24" s="92"/>
      <c r="BF24" s="92"/>
      <c r="BG24" s="92"/>
      <c r="BH24" s="92"/>
    </row>
    <row r="25" spans="1:60" ht="14.1" hidden="1" customHeight="1" x14ac:dyDescent="0.2">
      <c r="A25" s="129"/>
      <c r="B25" s="232"/>
      <c r="C25" s="233"/>
      <c r="D25" s="134" t="str">
        <f>IF(ISNA(VLOOKUP(B25,Tab_Auflagen[],2,0)),"",VLOOKUP(B25,Tab_Auflagen[],2,0))</f>
        <v/>
      </c>
      <c r="E25" s="135" t="str">
        <f>IF(ISNA(VLOOKUP(B25,Tab_Auflagen[],3,0)),"",VLOOKUP(B25,Tab_Auflagen[],3,0))</f>
        <v/>
      </c>
      <c r="F25" s="92"/>
      <c r="G25" s="130"/>
      <c r="H25" s="102"/>
      <c r="I25" s="99"/>
      <c r="J25" s="99"/>
      <c r="K25" s="99"/>
      <c r="L25" s="100"/>
      <c r="M25" s="100"/>
      <c r="N25" s="100"/>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0"/>
      <c r="AQ25" s="221"/>
      <c r="AR25" s="221"/>
      <c r="AS25" s="221"/>
      <c r="AT25" s="221"/>
      <c r="AU25" s="221"/>
      <c r="AV25" s="92"/>
      <c r="AW25" s="92"/>
      <c r="AX25" s="92"/>
      <c r="AY25" s="92"/>
      <c r="AZ25" s="92"/>
      <c r="BA25" s="92"/>
      <c r="BB25" s="92"/>
      <c r="BC25" s="92"/>
      <c r="BD25" s="92"/>
      <c r="BE25" s="92"/>
      <c r="BF25" s="92"/>
      <c r="BG25" s="92"/>
      <c r="BH25" s="92"/>
    </row>
    <row r="26" spans="1:60" ht="14.1" hidden="1" customHeight="1" x14ac:dyDescent="0.2">
      <c r="A26" s="93"/>
      <c r="B26" s="216"/>
      <c r="C26" s="217"/>
      <c r="D26" s="218"/>
      <c r="E26" s="134"/>
      <c r="F26" s="92"/>
      <c r="G26" s="93"/>
      <c r="H26" s="103"/>
      <c r="I26" s="101"/>
      <c r="J26" s="101"/>
      <c r="K26" s="101"/>
      <c r="L26" s="100"/>
      <c r="M26" s="100"/>
      <c r="N26" s="100"/>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0"/>
      <c r="AQ26" s="221"/>
      <c r="AR26" s="221"/>
      <c r="AS26" s="221"/>
      <c r="AT26" s="221"/>
      <c r="AU26" s="221"/>
      <c r="AV26" s="92"/>
      <c r="AW26" s="92"/>
      <c r="AX26" s="92"/>
      <c r="AY26" s="92"/>
      <c r="AZ26" s="92"/>
      <c r="BA26" s="92"/>
      <c r="BB26" s="92"/>
      <c r="BC26" s="92"/>
      <c r="BD26" s="92"/>
      <c r="BE26" s="92"/>
      <c r="BF26" s="92"/>
      <c r="BG26" s="92"/>
      <c r="BH26" s="92"/>
    </row>
    <row r="27" spans="1:60" x14ac:dyDescent="0.2">
      <c r="A27" s="92"/>
      <c r="B27" s="239"/>
      <c r="C27" s="239"/>
      <c r="D27" s="93"/>
      <c r="E27" s="92"/>
      <c r="F27" s="92"/>
      <c r="G27" s="92"/>
      <c r="H27" s="104"/>
      <c r="I27" s="100"/>
      <c r="J27" s="100"/>
      <c r="K27" s="100"/>
      <c r="L27" s="100"/>
      <c r="M27" s="100"/>
      <c r="N27" s="100"/>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0"/>
      <c r="AQ27" s="221"/>
      <c r="AR27" s="221"/>
      <c r="AS27" s="221"/>
      <c r="AT27" s="221"/>
      <c r="AU27" s="221"/>
      <c r="AV27" s="92"/>
      <c r="AW27" s="92"/>
      <c r="AX27" s="92"/>
      <c r="AY27" s="92"/>
      <c r="AZ27" s="92"/>
      <c r="BA27" s="92"/>
      <c r="BB27" s="92"/>
      <c r="BC27" s="92"/>
      <c r="BD27" s="92"/>
      <c r="BE27" s="92"/>
      <c r="BF27" s="92"/>
      <c r="BG27" s="92"/>
      <c r="BH27" s="92"/>
    </row>
    <row r="28" spans="1:60" x14ac:dyDescent="0.2">
      <c r="A28" s="92"/>
      <c r="B28" s="237" t="s">
        <v>0</v>
      </c>
      <c r="C28" s="238"/>
      <c r="D28" s="85" t="str">
        <f>IF(DrawLoft!$C$66=2,"Nummer","Kürzel")</f>
        <v>Nummer</v>
      </c>
      <c r="E28" s="85" t="s">
        <v>14</v>
      </c>
      <c r="F28" s="93"/>
      <c r="G28" s="93"/>
      <c r="H28" s="103"/>
      <c r="I28" s="101"/>
      <c r="J28" s="101"/>
      <c r="K28" s="101"/>
      <c r="L28" s="100"/>
      <c r="M28" s="100"/>
      <c r="N28" s="100"/>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0"/>
      <c r="AQ28" s="221"/>
      <c r="AR28" s="221"/>
      <c r="AS28" s="221"/>
      <c r="AT28" s="221"/>
      <c r="AU28" s="221"/>
      <c r="AV28" s="92"/>
      <c r="AW28" s="92"/>
      <c r="AX28" s="92"/>
      <c r="AY28" s="92"/>
      <c r="AZ28" s="92"/>
      <c r="BA28" s="92"/>
      <c r="BB28" s="92"/>
      <c r="BC28" s="92"/>
      <c r="BD28" s="92"/>
      <c r="BE28" s="92"/>
      <c r="BF28" s="92"/>
      <c r="BG28" s="92"/>
      <c r="BH28" s="92"/>
    </row>
    <row r="29" spans="1:60" x14ac:dyDescent="0.2">
      <c r="A29" s="92"/>
      <c r="B29" s="225"/>
      <c r="C29" s="226"/>
      <c r="D29" s="134" t="str">
        <f>IF(ISNA(VLOOKUP(B29,Tab_WahPfli[],DrawLoft!$C$66,0)),"",VLOOKUP(B29,Tab_WahPfli[],DrawLoft!$C$66,0))</f>
        <v/>
      </c>
      <c r="E29" s="134" t="str">
        <f>IF(ISNA(VLOOKUP(B29,Tab_WahPfli[],3,0)),"",VLOOKUP(B29,Tab_WahPfli[],3,0))</f>
        <v/>
      </c>
      <c r="F29" s="92"/>
      <c r="G29" s="93"/>
      <c r="H29" s="103"/>
      <c r="I29" s="101"/>
      <c r="J29" s="101"/>
      <c r="K29" s="101"/>
      <c r="L29" s="100"/>
      <c r="M29" s="100"/>
      <c r="N29" s="100"/>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0"/>
      <c r="AQ29" s="221"/>
      <c r="AR29" s="221"/>
      <c r="AS29" s="221"/>
      <c r="AT29" s="221"/>
      <c r="AU29" s="221"/>
      <c r="AV29" s="92"/>
      <c r="AW29" s="92"/>
      <c r="AX29" s="92"/>
      <c r="AY29" s="92"/>
      <c r="AZ29" s="92"/>
      <c r="BA29" s="92"/>
      <c r="BB29" s="92"/>
      <c r="BC29" s="92"/>
      <c r="BD29" s="92"/>
      <c r="BE29" s="92"/>
      <c r="BF29" s="92"/>
      <c r="BG29" s="92"/>
      <c r="BH29" s="92"/>
    </row>
    <row r="30" spans="1:60" x14ac:dyDescent="0.2">
      <c r="A30" s="92"/>
      <c r="B30" s="225"/>
      <c r="C30" s="226"/>
      <c r="D30" s="134" t="str">
        <f>IF(ISNA(VLOOKUP(B30,Tab_WahPfli[],DrawLoft!$C$66,0)),"",VLOOKUP(B30,Tab_WahPfli[],DrawLoft!$C$66,0))</f>
        <v/>
      </c>
      <c r="E30" s="134" t="str">
        <f>IF(ISNA(VLOOKUP(B30,Tab_WahPfli[],3,0)),"",VLOOKUP(B30,Tab_WahPfli[],3,0))</f>
        <v/>
      </c>
      <c r="F30" s="92"/>
      <c r="G30" s="93"/>
      <c r="H30" s="103"/>
      <c r="I30" s="101"/>
      <c r="J30" s="101"/>
      <c r="K30" s="101"/>
      <c r="L30" s="100"/>
      <c r="M30" s="100"/>
      <c r="N30" s="100"/>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0"/>
      <c r="AQ30" s="221"/>
      <c r="AR30" s="221"/>
      <c r="AS30" s="221"/>
      <c r="AT30" s="221"/>
      <c r="AU30" s="221"/>
      <c r="AV30" s="92"/>
      <c r="AW30" s="92"/>
      <c r="AX30" s="92"/>
      <c r="AY30" s="92"/>
      <c r="AZ30" s="92"/>
      <c r="BA30" s="92"/>
      <c r="BB30" s="92"/>
      <c r="BC30" s="92"/>
      <c r="BD30" s="92"/>
      <c r="BE30" s="92"/>
      <c r="BF30" s="92"/>
      <c r="BG30" s="92"/>
      <c r="BH30" s="92"/>
    </row>
    <row r="31" spans="1:60" x14ac:dyDescent="0.2">
      <c r="A31" s="92"/>
      <c r="B31" s="225"/>
      <c r="C31" s="226"/>
      <c r="D31" s="134" t="str">
        <f>IF(ISNA(VLOOKUP(B31,Tab_WahPfli[],DrawLoft!$C$66,0)),"",VLOOKUP(B31,Tab_WahPfli[],DrawLoft!$C$66,0))</f>
        <v/>
      </c>
      <c r="E31" s="134" t="str">
        <f>IF(ISNA(VLOOKUP(B31,Tab_WahPfli[],3,0)),"",VLOOKUP(B31,Tab_WahPfli[],3,0))</f>
        <v/>
      </c>
      <c r="F31" s="92"/>
      <c r="G31" s="93"/>
      <c r="H31" s="103"/>
      <c r="I31" s="101"/>
      <c r="J31" s="101"/>
      <c r="K31" s="101"/>
      <c r="L31" s="100"/>
      <c r="M31" s="100"/>
      <c r="N31" s="100"/>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0"/>
      <c r="AQ31" s="221"/>
      <c r="AR31" s="221"/>
      <c r="AS31" s="221"/>
      <c r="AT31" s="221"/>
      <c r="AU31" s="221"/>
      <c r="AV31" s="92"/>
      <c r="AW31" s="92"/>
      <c r="AX31" s="92"/>
      <c r="AY31" s="92"/>
      <c r="AZ31" s="92"/>
      <c r="BA31" s="92"/>
      <c r="BB31" s="92"/>
      <c r="BC31" s="92"/>
      <c r="BD31" s="92"/>
      <c r="BE31" s="92"/>
      <c r="BF31" s="92"/>
      <c r="BG31" s="92"/>
      <c r="BH31" s="92"/>
    </row>
    <row r="32" spans="1:60" x14ac:dyDescent="0.2">
      <c r="A32" s="92"/>
      <c r="B32" s="225"/>
      <c r="C32" s="226"/>
      <c r="D32" s="134" t="str">
        <f>IF(ISNA(VLOOKUP(B32,Tab_WahPfli[],DrawLoft!$C$66,0)),"",VLOOKUP(B32,Tab_WahPfli[],DrawLoft!$C$66,0))</f>
        <v/>
      </c>
      <c r="E32" s="134" t="str">
        <f>IF(ISNA(VLOOKUP(B32,Tab_WahPfli[],3,0)),"",VLOOKUP(B32,Tab_WahPfli[],3,0))</f>
        <v/>
      </c>
      <c r="F32" s="92"/>
      <c r="G32" s="93"/>
      <c r="H32" s="103"/>
      <c r="I32" s="101"/>
      <c r="J32" s="101"/>
      <c r="K32" s="101"/>
      <c r="L32" s="100"/>
      <c r="M32" s="100"/>
      <c r="N32" s="100"/>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0"/>
      <c r="AQ32" s="221"/>
      <c r="AR32" s="221"/>
      <c r="AS32" s="221"/>
      <c r="AT32" s="221"/>
      <c r="AU32" s="221"/>
      <c r="AV32" s="92"/>
      <c r="AW32" s="92"/>
      <c r="AX32" s="92"/>
      <c r="AY32" s="92"/>
      <c r="AZ32" s="92"/>
      <c r="BA32" s="92"/>
      <c r="BB32" s="92"/>
      <c r="BC32" s="92"/>
      <c r="BD32" s="92"/>
      <c r="BE32" s="92"/>
      <c r="BF32" s="92"/>
      <c r="BG32" s="92"/>
      <c r="BH32" s="92"/>
    </row>
    <row r="33" spans="1:60" x14ac:dyDescent="0.2">
      <c r="A33" s="92"/>
      <c r="B33" s="242" t="s">
        <v>575</v>
      </c>
      <c r="C33" s="243"/>
      <c r="D33" s="244"/>
      <c r="E33" s="136">
        <f>SUM(E29:E32)</f>
        <v>0</v>
      </c>
      <c r="F33" s="92"/>
      <c r="G33" s="93"/>
      <c r="H33" s="105"/>
      <c r="I33" s="106"/>
      <c r="J33" s="106"/>
      <c r="K33" s="106"/>
      <c r="L33" s="107"/>
      <c r="M33" s="107"/>
      <c r="N33" s="107"/>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7"/>
      <c r="AQ33" s="221"/>
      <c r="AR33" s="221"/>
      <c r="AS33" s="221"/>
      <c r="AT33" s="221"/>
      <c r="AU33" s="221"/>
      <c r="AV33" s="92"/>
      <c r="AW33" s="92"/>
      <c r="AX33" s="92"/>
      <c r="AY33" s="92"/>
      <c r="AZ33" s="92"/>
      <c r="BA33" s="92"/>
      <c r="BB33" s="92"/>
      <c r="BC33" s="92"/>
      <c r="BD33" s="92"/>
      <c r="BE33" s="92"/>
      <c r="BF33" s="92"/>
      <c r="BG33" s="92"/>
      <c r="BH33" s="92"/>
    </row>
    <row r="34" spans="1:60" x14ac:dyDescent="0.2">
      <c r="A34" s="92"/>
      <c r="B34" s="92"/>
      <c r="C34" s="92"/>
      <c r="D34" s="93"/>
      <c r="E34" s="92"/>
      <c r="F34" s="92"/>
      <c r="G34" s="92"/>
      <c r="H34" s="108"/>
      <c r="I34" s="107"/>
      <c r="J34" s="107"/>
      <c r="K34" s="107"/>
      <c r="L34" s="107"/>
      <c r="M34" s="107"/>
      <c r="N34" s="107"/>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7"/>
      <c r="AQ34" s="221"/>
      <c r="AR34" s="221"/>
      <c r="AS34" s="221"/>
      <c r="AT34" s="221"/>
      <c r="AU34" s="221"/>
      <c r="AV34" s="92"/>
      <c r="AW34" s="92"/>
      <c r="AX34" s="92"/>
      <c r="AY34" s="92"/>
      <c r="AZ34" s="92"/>
      <c r="BA34" s="92"/>
      <c r="BB34" s="92"/>
      <c r="BC34" s="92"/>
      <c r="BD34" s="92"/>
      <c r="BE34" s="92"/>
      <c r="BF34" s="92"/>
      <c r="BG34" s="92"/>
      <c r="BH34" s="92"/>
    </row>
    <row r="35" spans="1:60" x14ac:dyDescent="0.2">
      <c r="A35" s="92"/>
      <c r="B35" s="236" t="s">
        <v>501</v>
      </c>
      <c r="C35" s="236"/>
      <c r="D35" s="236"/>
      <c r="E35" s="236"/>
      <c r="F35" s="92"/>
      <c r="G35" s="93"/>
      <c r="H35" s="212" t="s">
        <v>26</v>
      </c>
      <c r="I35" s="213"/>
      <c r="J35" s="213"/>
      <c r="K35" s="107"/>
      <c r="L35" s="107"/>
      <c r="M35" s="107"/>
      <c r="N35" s="107"/>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7"/>
      <c r="AQ35" s="221"/>
      <c r="AR35" s="221"/>
      <c r="AS35" s="221"/>
      <c r="AT35" s="221"/>
      <c r="AU35" s="221"/>
      <c r="AV35" s="92"/>
      <c r="AW35" s="92"/>
      <c r="AX35" s="92"/>
      <c r="AY35" s="92"/>
      <c r="AZ35" s="92"/>
      <c r="BA35" s="92"/>
      <c r="BB35" s="92"/>
      <c r="BC35" s="92"/>
      <c r="BD35" s="92"/>
      <c r="BE35" s="92"/>
      <c r="BF35" s="92"/>
      <c r="BG35" s="92"/>
      <c r="BH35" s="92"/>
    </row>
    <row r="36" spans="1:60" x14ac:dyDescent="0.2">
      <c r="A36" s="92"/>
      <c r="B36" s="246"/>
      <c r="C36" s="246"/>
      <c r="D36" s="246"/>
      <c r="E36" s="246"/>
      <c r="F36" s="92"/>
      <c r="G36" s="130"/>
      <c r="H36" s="108" t="e">
        <f>VLOOKUP($B$36,Tab_SpezRichtungen[],2,0)</f>
        <v>#N/A</v>
      </c>
      <c r="I36" s="107"/>
      <c r="J36" s="107"/>
      <c r="K36" s="107"/>
      <c r="L36" s="107"/>
      <c r="M36" s="107"/>
      <c r="N36" s="107"/>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7"/>
      <c r="AQ36" s="221"/>
      <c r="AR36" s="221"/>
      <c r="AS36" s="221"/>
      <c r="AT36" s="221"/>
      <c r="AU36" s="221"/>
      <c r="AV36" s="92"/>
      <c r="AW36" s="92"/>
      <c r="AX36" s="92"/>
      <c r="AY36" s="92"/>
      <c r="AZ36" s="92"/>
      <c r="BA36" s="92"/>
      <c r="BB36" s="92"/>
      <c r="BC36" s="92"/>
      <c r="BD36" s="92"/>
      <c r="BE36" s="92"/>
      <c r="BF36" s="92"/>
      <c r="BG36" s="92"/>
      <c r="BH36" s="92"/>
    </row>
    <row r="37" spans="1:60" x14ac:dyDescent="0.2">
      <c r="A37" s="92"/>
      <c r="B37" s="248" t="s">
        <v>560</v>
      </c>
      <c r="C37" s="249"/>
      <c r="D37" s="85" t="str">
        <f>IF(DrawLoft!$C$66=2,"Nummer","Kürzel")</f>
        <v>Nummer</v>
      </c>
      <c r="E37" s="85" t="s">
        <v>14</v>
      </c>
      <c r="F37" s="85" t="s">
        <v>27</v>
      </c>
      <c r="G37" s="93"/>
      <c r="H37" s="109" t="s">
        <v>517</v>
      </c>
      <c r="I37" s="110" t="s">
        <v>529</v>
      </c>
      <c r="J37" s="110" t="s">
        <v>528</v>
      </c>
      <c r="K37" s="106"/>
      <c r="L37" s="107"/>
      <c r="M37" s="107"/>
      <c r="N37" s="107"/>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7"/>
      <c r="AQ37" s="221"/>
      <c r="AR37" s="221"/>
      <c r="AS37" s="221"/>
      <c r="AT37" s="221"/>
      <c r="AU37" s="221"/>
      <c r="AV37" s="92"/>
      <c r="AW37" s="92"/>
      <c r="AX37" s="92"/>
      <c r="AY37" s="92"/>
      <c r="AZ37" s="92"/>
      <c r="BA37" s="92"/>
      <c r="BB37" s="92"/>
      <c r="BC37" s="92"/>
      <c r="BD37" s="92"/>
      <c r="BE37" s="92"/>
      <c r="BF37" s="92"/>
      <c r="BG37" s="92"/>
      <c r="BH37" s="92"/>
    </row>
    <row r="38" spans="1:60" x14ac:dyDescent="0.2">
      <c r="A38" s="92"/>
      <c r="B38" s="211"/>
      <c r="C38" s="211"/>
      <c r="D38" s="137" t="str">
        <f>IF(ISNA(VLOOKUP($B38,Tab_ConA[],DrawLoft!$C$66,0)),
IF(ISERROR(VLOOKUP(MID(B38,1,SEARCH("-Zusatz",B38)-1),Tab_ConA[],DrawLoft!$C$66,0)),
IF(B38="","","Extern"),VLOOKUP(MID(B38,1,SEARCH("-Zusatz",B38)-1),Tab_ConA[],DrawLoft!$C$66,0)),
VLOOKUP($B38,Tab_ConA[],DrawLoft!$C$66,0))</f>
        <v/>
      </c>
      <c r="E38" s="137" t="str">
        <f>IF(ISNA(VLOOKUP($B38,Tab_ConA[],3,0)),IF(ISERROR(MID(B38,SEARCH("(",B38)+1,SEARCH(")",B38)-SEARCH("(",B38)-1)),"",(MID(B38,SEARCH("(",B38)+1,SEARCH(")",B38)-SEARCH("(",B38)-1))*1),VLOOKUP($B38,Tab_ConA[],3,0))</f>
        <v/>
      </c>
      <c r="F38" s="95" t="str">
        <f ca="1">IF((COUNTIF(I38,"Falscher Container")=1)*(COUNTIF(J38,"mit*")),I38&amp;"; "&amp;J38,IF(COUNTIF(I38,"Falscher Container")=1,I38,IF(COUNTIF(J38,"mit*")=1,J38,"")))</f>
        <v/>
      </c>
      <c r="G38" s="93"/>
      <c r="H38" s="111">
        <f ca="1">IFERROR(INDIRECT("Zugehoerigkeit!"&amp;"Z"&amp;MATCH(B38,Zugehoerigkeit[Modulname],0)+2&amp;"S"&amp;$H$36,0),1)</f>
        <v>1</v>
      </c>
      <c r="I38" s="112" t="str">
        <f ca="1">IF(H38=1,"",IF(H38="","","Falscher Container"))</f>
        <v/>
      </c>
      <c r="J38" s="112" t="str">
        <f ca="1">L91</f>
        <v/>
      </c>
      <c r="K38" s="106"/>
      <c r="L38" s="107"/>
      <c r="M38" s="107"/>
      <c r="N38" s="107"/>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7"/>
      <c r="AQ38" s="221"/>
      <c r="AR38" s="221"/>
      <c r="AS38" s="221"/>
      <c r="AT38" s="221"/>
      <c r="AU38" s="221"/>
      <c r="AV38" s="92"/>
      <c r="AW38" s="92"/>
      <c r="AX38" s="92"/>
      <c r="AY38" s="92"/>
      <c r="AZ38" s="92"/>
      <c r="BA38" s="92"/>
      <c r="BB38" s="92"/>
      <c r="BC38" s="92"/>
      <c r="BD38" s="92"/>
      <c r="BE38" s="92"/>
      <c r="BF38" s="92"/>
      <c r="BG38" s="92"/>
      <c r="BH38" s="92"/>
    </row>
    <row r="39" spans="1:60" x14ac:dyDescent="0.2">
      <c r="A39" s="92"/>
      <c r="B39" s="211"/>
      <c r="C39" s="211"/>
      <c r="D39" s="137" t="str">
        <f>IF(ISNA(VLOOKUP($B39,Tab_ConA[],DrawLoft!$C$66,0)),
IF(ISERROR(VLOOKUP(MID(B39,1,SEARCH("-Zusatz",B39)-1),Tab_ConA[],DrawLoft!$C$66,0)),
IF(B39="","","Extern"),VLOOKUP(MID(B39,1,SEARCH("-Zusatz",B39)-1),Tab_ConA[],DrawLoft!$C$66,0)),
VLOOKUP($B39,Tab_ConA[],DrawLoft!$C$66,0))</f>
        <v/>
      </c>
      <c r="E39" s="137" t="str">
        <f>IF(ISNA(VLOOKUP($B39,Tab_ConA[],3,0)),IF(ISERROR(MID(B39,SEARCH("(",B39)+1,SEARCH(")",B39)-SEARCH("(",B39)-1)),"",(MID(B39,SEARCH("(",B39)+1,SEARCH(")",B39)-SEARCH("(",B39)-1))*1),VLOOKUP($B39,Tab_ConA[],3,0))</f>
        <v/>
      </c>
      <c r="F39" s="95" t="str">
        <f t="shared" ref="F39:F46" ca="1" si="0">IF((COUNTIF(I39,"Falscher Container")=1)*(COUNTIF(J39,"mit*")),I39&amp;"; "&amp;J39,IF(COUNTIF(I39,"Falscher Container")=1,I39,IF(COUNTIF(J39,"mit*")=1,J39,"")))</f>
        <v/>
      </c>
      <c r="G39" s="93"/>
      <c r="H39" s="111">
        <f ca="1">IFERROR(INDIRECT("Zugehoerigkeit!"&amp;"Z"&amp;MATCH(B39,Zugehoerigkeit[Modulname],0)+2&amp;"S"&amp;$H$36,0),1)</f>
        <v>1</v>
      </c>
      <c r="I39" s="112" t="str">
        <f t="shared" ref="I39:I46" ca="1" si="1">IF(H39=1,"",IF(H39="","","Falscher Container"))</f>
        <v/>
      </c>
      <c r="J39" s="112" t="str">
        <f t="shared" ref="J39:J45" ca="1" si="2">L92</f>
        <v/>
      </c>
      <c r="K39" s="106"/>
      <c r="L39" s="107"/>
      <c r="M39" s="107"/>
      <c r="N39" s="107"/>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7"/>
      <c r="AQ39" s="221"/>
      <c r="AR39" s="221"/>
      <c r="AS39" s="221"/>
      <c r="AT39" s="221"/>
      <c r="AU39" s="221"/>
      <c r="AV39" s="92"/>
      <c r="AW39" s="92"/>
      <c r="AX39" s="92"/>
      <c r="AY39" s="92"/>
      <c r="AZ39" s="92"/>
      <c r="BA39" s="92"/>
      <c r="BB39" s="92"/>
      <c r="BC39" s="92"/>
      <c r="BD39" s="92"/>
      <c r="BE39" s="92"/>
      <c r="BF39" s="92"/>
      <c r="BG39" s="92"/>
      <c r="BH39" s="92"/>
    </row>
    <row r="40" spans="1:60" x14ac:dyDescent="0.2">
      <c r="A40" s="92"/>
      <c r="B40" s="211"/>
      <c r="C40" s="211"/>
      <c r="D40" s="137" t="str">
        <f>IF(ISNA(VLOOKUP($B40,Tab_ConA[],DrawLoft!$C$66,0)),
IF(ISERROR(VLOOKUP(MID(B40,1,SEARCH("-Zusatz",B40)-1),Tab_ConA[],DrawLoft!$C$66,0)),
IF(B40="","","Extern"),VLOOKUP(MID(B40,1,SEARCH("-Zusatz",B40)-1),Tab_ConA[],DrawLoft!$C$66,0)),
VLOOKUP($B40,Tab_ConA[],DrawLoft!$C$66,0))</f>
        <v/>
      </c>
      <c r="E40" s="137" t="str">
        <f>IF(ISNA(VLOOKUP($B40,Tab_ConA[],3,0)),IF(ISERROR(MID(B40,SEARCH("(",B40)+1,SEARCH(")",B40)-SEARCH("(",B40)-1)),"",(MID(B40,SEARCH("(",B40)+1,SEARCH(")",B40)-SEARCH("(",B40)-1))*1),VLOOKUP($B40,Tab_ConA[],3,0))</f>
        <v/>
      </c>
      <c r="F40" s="95" t="str">
        <f t="shared" ca="1" si="0"/>
        <v/>
      </c>
      <c r="G40" s="93"/>
      <c r="H40" s="111">
        <f ca="1">IFERROR(INDIRECT("Zugehoerigkeit!"&amp;"Z"&amp;MATCH(B40,Zugehoerigkeit[Modulname],0)+2&amp;"S"&amp;$H$36,0),1)</f>
        <v>1</v>
      </c>
      <c r="I40" s="112" t="str">
        <f t="shared" ca="1" si="1"/>
        <v/>
      </c>
      <c r="J40" s="112" t="str">
        <f t="shared" ca="1" si="2"/>
        <v/>
      </c>
      <c r="K40" s="106"/>
      <c r="L40" s="107"/>
      <c r="M40" s="107"/>
      <c r="N40" s="107"/>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7"/>
      <c r="AQ40" s="221"/>
      <c r="AR40" s="221"/>
      <c r="AS40" s="221"/>
      <c r="AT40" s="221"/>
      <c r="AU40" s="221"/>
      <c r="AV40" s="92"/>
      <c r="AW40" s="92"/>
      <c r="AX40" s="92"/>
      <c r="AY40" s="92"/>
      <c r="AZ40" s="92"/>
      <c r="BA40" s="92"/>
      <c r="BB40" s="92"/>
      <c r="BC40" s="92"/>
      <c r="BD40" s="92"/>
      <c r="BE40" s="92"/>
      <c r="BF40" s="92"/>
      <c r="BG40" s="92"/>
      <c r="BH40" s="92"/>
    </row>
    <row r="41" spans="1:60" x14ac:dyDescent="0.2">
      <c r="A41" s="92"/>
      <c r="B41" s="211"/>
      <c r="C41" s="211"/>
      <c r="D41" s="137" t="str">
        <f>IF(ISNA(VLOOKUP($B41,Tab_ConA[],DrawLoft!$C$66,0)),
IF(ISERROR(VLOOKUP(MID(B41,1,SEARCH("-Zusatz",B41)-1),Tab_ConA[],DrawLoft!$C$66,0)),
IF(B41="","","Extern"),VLOOKUP(MID(B41,1,SEARCH("-Zusatz",B41)-1),Tab_ConA[],DrawLoft!$C$66,0)),
VLOOKUP($B41,Tab_ConA[],DrawLoft!$C$66,0))</f>
        <v/>
      </c>
      <c r="E41" s="137" t="str">
        <f>IF(ISNA(VLOOKUP($B41,Tab_ConA[],3,0)),IF(ISERROR(MID(B41,SEARCH("(",B41)+1,SEARCH(")",B41)-SEARCH("(",B41)-1)),"",(MID(B41,SEARCH("(",B41)+1,SEARCH(")",B41)-SEARCH("(",B41)-1))*1),VLOOKUP($B41,Tab_ConA[],3,0))</f>
        <v/>
      </c>
      <c r="F41" s="95" t="str">
        <f t="shared" ca="1" si="0"/>
        <v/>
      </c>
      <c r="G41" s="93"/>
      <c r="H41" s="111">
        <f ca="1">IFERROR(INDIRECT("Zugehoerigkeit!"&amp;"Z"&amp;MATCH(B41,Zugehoerigkeit[Modulname],0)+2&amp;"S"&amp;$H$36,0),1)</f>
        <v>1</v>
      </c>
      <c r="I41" s="112" t="str">
        <f t="shared" ca="1" si="1"/>
        <v/>
      </c>
      <c r="J41" s="112" t="str">
        <f t="shared" ca="1" si="2"/>
        <v/>
      </c>
      <c r="K41" s="106"/>
      <c r="L41" s="107"/>
      <c r="M41" s="107"/>
      <c r="N41" s="107"/>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7"/>
      <c r="AQ41" s="221"/>
      <c r="AR41" s="221"/>
      <c r="AS41" s="221"/>
      <c r="AT41" s="221"/>
      <c r="AU41" s="221"/>
      <c r="AV41" s="92"/>
      <c r="AW41" s="92"/>
      <c r="AX41" s="92"/>
      <c r="AY41" s="92"/>
      <c r="AZ41" s="92"/>
      <c r="BA41" s="92"/>
      <c r="BB41" s="92"/>
      <c r="BC41" s="92"/>
      <c r="BD41" s="92"/>
      <c r="BE41" s="92"/>
      <c r="BF41" s="92"/>
      <c r="BG41" s="92"/>
      <c r="BH41" s="92"/>
    </row>
    <row r="42" spans="1:60" x14ac:dyDescent="0.2">
      <c r="A42" s="92"/>
      <c r="B42" s="211"/>
      <c r="C42" s="211"/>
      <c r="D42" s="137" t="str">
        <f>IF(ISNA(VLOOKUP($B42,Tab_ConA[],DrawLoft!$C$66,0)),
IF(ISERROR(VLOOKUP(MID(B42,1,SEARCH("-Zusatz",B42)-1),Tab_ConA[],DrawLoft!$C$66,0)),
IF(B42="","","Extern"),VLOOKUP(MID(B42,1,SEARCH("-Zusatz",B42)-1),Tab_ConA[],DrawLoft!$C$66,0)),
VLOOKUP($B42,Tab_ConA[],DrawLoft!$C$66,0))</f>
        <v/>
      </c>
      <c r="E42" s="137" t="str">
        <f>IF(ISNA(VLOOKUP($B42,Tab_ConA[],3,0)),IF(ISERROR(MID(B42,SEARCH("(",B42)+1,SEARCH(")",B42)-SEARCH("(",B42)-1)),"",(MID(B42,SEARCH("(",B42)+1,SEARCH(")",B42)-SEARCH("(",B42)-1))*1),VLOOKUP($B42,Tab_ConA[],3,0))</f>
        <v/>
      </c>
      <c r="F42" s="95" t="str">
        <f t="shared" ca="1" si="0"/>
        <v/>
      </c>
      <c r="G42" s="93"/>
      <c r="H42" s="111">
        <f ca="1">IFERROR(INDIRECT("Zugehoerigkeit!"&amp;"Z"&amp;MATCH(B42,Zugehoerigkeit[Modulname],0)+2&amp;"S"&amp;$H$36,0),1)</f>
        <v>1</v>
      </c>
      <c r="I42" s="112" t="str">
        <f t="shared" ca="1" si="1"/>
        <v/>
      </c>
      <c r="J42" s="112" t="str">
        <f t="shared" ca="1" si="2"/>
        <v/>
      </c>
      <c r="K42" s="106"/>
      <c r="L42" s="107"/>
      <c r="M42" s="107"/>
      <c r="N42" s="107"/>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7"/>
      <c r="AQ42" s="221"/>
      <c r="AR42" s="221"/>
      <c r="AS42" s="221"/>
      <c r="AT42" s="221"/>
      <c r="AU42" s="221"/>
      <c r="AV42" s="92"/>
      <c r="AW42" s="92"/>
      <c r="AX42" s="92"/>
      <c r="AY42" s="92"/>
      <c r="AZ42" s="92"/>
      <c r="BA42" s="92"/>
      <c r="BB42" s="92"/>
      <c r="BC42" s="92"/>
      <c r="BD42" s="92"/>
      <c r="BE42" s="92"/>
      <c r="BF42" s="92"/>
      <c r="BG42" s="92"/>
      <c r="BH42" s="92"/>
    </row>
    <row r="43" spans="1:60" x14ac:dyDescent="0.2">
      <c r="A43" s="92"/>
      <c r="B43" s="211"/>
      <c r="C43" s="211"/>
      <c r="D43" s="137" t="str">
        <f>IF(ISNA(VLOOKUP($B43,Tab_ConA[],DrawLoft!$C$66,0)),
IF(ISERROR(VLOOKUP(MID(B43,1,SEARCH("-Zusatz",B43)-1),Tab_ConA[],DrawLoft!$C$66,0)),
IF(B43="","","Extern"),VLOOKUP(MID(B43,1,SEARCH("-Zusatz",B43)-1),Tab_ConA[],DrawLoft!$C$66,0)),
VLOOKUP($B43,Tab_ConA[],DrawLoft!$C$66,0))</f>
        <v/>
      </c>
      <c r="E43" s="137" t="str">
        <f>IF(ISNA(VLOOKUP($B43,Tab_ConA[],3,0)),IF(ISERROR(MID(B43,SEARCH("(",B43)+1,SEARCH(")",B43)-SEARCH("(",B43)-1)),"",(MID(B43,SEARCH("(",B43)+1,SEARCH(")",B43)-SEARCH("(",B43)-1))*1),VLOOKUP($B43,Tab_ConA[],3,0))</f>
        <v/>
      </c>
      <c r="F43" s="95" t="str">
        <f t="shared" ca="1" si="0"/>
        <v/>
      </c>
      <c r="G43" s="93"/>
      <c r="H43" s="111">
        <f ca="1">IFERROR(INDIRECT("Zugehoerigkeit!"&amp;"Z"&amp;MATCH(B43,Zugehoerigkeit[Modulname],0)+2&amp;"S"&amp;$H$36,0),1)</f>
        <v>1</v>
      </c>
      <c r="I43" s="112" t="str">
        <f t="shared" ca="1" si="1"/>
        <v/>
      </c>
      <c r="J43" s="112" t="str">
        <f t="shared" ca="1" si="2"/>
        <v/>
      </c>
      <c r="K43" s="106"/>
      <c r="L43" s="107"/>
      <c r="M43" s="107"/>
      <c r="N43" s="107"/>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7"/>
      <c r="AQ43" s="221"/>
      <c r="AR43" s="221"/>
      <c r="AS43" s="221"/>
      <c r="AT43" s="221"/>
      <c r="AU43" s="221"/>
      <c r="AV43" s="92"/>
      <c r="AW43" s="92"/>
      <c r="AX43" s="92"/>
      <c r="AY43" s="92"/>
      <c r="AZ43" s="92"/>
      <c r="BA43" s="92"/>
      <c r="BB43" s="92"/>
      <c r="BC43" s="92"/>
      <c r="BD43" s="92"/>
      <c r="BE43" s="92"/>
      <c r="BF43" s="92"/>
      <c r="BG43" s="92"/>
      <c r="BH43" s="92"/>
    </row>
    <row r="44" spans="1:60" x14ac:dyDescent="0.2">
      <c r="A44" s="92"/>
      <c r="B44" s="211"/>
      <c r="C44" s="211"/>
      <c r="D44" s="137" t="str">
        <f>IF(ISNA(VLOOKUP($B44,Tab_ConA[],DrawLoft!$C$66,0)),
IF(ISERROR(VLOOKUP(MID(B44,1,SEARCH("-Zusatz",B44)-1),Tab_ConA[],DrawLoft!$C$66,0)),
IF(B44="","","Extern"),VLOOKUP(MID(B44,1,SEARCH("-Zusatz",B44)-1),Tab_ConA[],DrawLoft!$C$66,0)),
VLOOKUP($B44,Tab_ConA[],DrawLoft!$C$66,0))</f>
        <v/>
      </c>
      <c r="E44" s="137" t="str">
        <f>IF(ISNA(VLOOKUP($B44,Tab_ConA[],3,0)),IF(ISERROR(MID(B44,SEARCH("(",B44)+1,SEARCH(")",B44)-SEARCH("(",B44)-1)),"",(MID(B44,SEARCH("(",B44)+1,SEARCH(")",B44)-SEARCH("(",B44)-1))*1),VLOOKUP($B44,Tab_ConA[],3,0))</f>
        <v/>
      </c>
      <c r="F44" s="95" t="str">
        <f t="shared" ca="1" si="0"/>
        <v/>
      </c>
      <c r="G44" s="93"/>
      <c r="H44" s="111">
        <f ca="1">IFERROR(INDIRECT("Zugehoerigkeit!"&amp;"Z"&amp;MATCH(B44,Zugehoerigkeit[Modulname],0)+2&amp;"S"&amp;$H$36,0),1)</f>
        <v>1</v>
      </c>
      <c r="I44" s="112" t="str">
        <f t="shared" ca="1" si="1"/>
        <v/>
      </c>
      <c r="J44" s="112" t="str">
        <f t="shared" ca="1" si="2"/>
        <v/>
      </c>
      <c r="K44" s="106"/>
      <c r="L44" s="107"/>
      <c r="M44" s="107"/>
      <c r="N44" s="107"/>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7"/>
      <c r="AQ44" s="221"/>
      <c r="AR44" s="221"/>
      <c r="AS44" s="221"/>
      <c r="AT44" s="221"/>
      <c r="AU44" s="221"/>
      <c r="AV44" s="92"/>
      <c r="AW44" s="92"/>
      <c r="AX44" s="92"/>
      <c r="AY44" s="92"/>
      <c r="AZ44" s="92"/>
      <c r="BA44" s="92"/>
      <c r="BB44" s="92"/>
      <c r="BC44" s="92"/>
      <c r="BD44" s="92"/>
      <c r="BE44" s="92"/>
      <c r="BF44" s="92"/>
      <c r="BG44" s="92"/>
      <c r="BH44" s="92"/>
    </row>
    <row r="45" spans="1:60" x14ac:dyDescent="0.2">
      <c r="A45" s="92"/>
      <c r="B45" s="210"/>
      <c r="C45" s="210"/>
      <c r="D45" s="137" t="str">
        <f>IF(ISNA(VLOOKUP($B45,Tab_ConA[],DrawLoft!$C$66,0)),
IF(ISERROR(VLOOKUP(MID(B45,1,SEARCH("-Zusatz",B45)-1),Tab_ConA[],DrawLoft!$C$66,0)),
IF(B45="","","Extern"),VLOOKUP(MID(B45,1,SEARCH("-Zusatz",B45)-1),Tab_ConA[],DrawLoft!$C$66,0)),
VLOOKUP($B45,Tab_ConA[],DrawLoft!$C$66,0))</f>
        <v/>
      </c>
      <c r="E45" s="137" t="str">
        <f>IF(ISNA(VLOOKUP($B45,Tab_ConA[],3,0)),IF(ISERROR(MID(B45,SEARCH("(",B45)+1,SEARCH(")",B45)-SEARCH("(",B45)-1)),"",(MID(B45,SEARCH("(",B45)+1,SEARCH(")",B45)-SEARCH("(",B45)-1))*1),VLOOKUP($B45,Tab_ConA[],3,0))</f>
        <v/>
      </c>
      <c r="F45" s="95" t="str">
        <f t="shared" ca="1" si="0"/>
        <v/>
      </c>
      <c r="G45" s="93"/>
      <c r="H45" s="111">
        <f ca="1">IFERROR(INDIRECT("Zugehoerigkeit!"&amp;"Z"&amp;MATCH(B45,Zugehoerigkeit[Modulname],0)+2&amp;"S"&amp;$H$36,0),1)</f>
        <v>1</v>
      </c>
      <c r="I45" s="112" t="str">
        <f t="shared" ca="1" si="1"/>
        <v/>
      </c>
      <c r="J45" s="112" t="str">
        <f t="shared" ca="1" si="2"/>
        <v/>
      </c>
      <c r="K45" s="106"/>
      <c r="L45" s="107"/>
      <c r="M45" s="107"/>
      <c r="N45" s="107"/>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7"/>
      <c r="AQ45" s="221"/>
      <c r="AR45" s="221"/>
      <c r="AS45" s="221"/>
      <c r="AT45" s="221"/>
      <c r="AU45" s="221"/>
      <c r="AV45" s="92"/>
      <c r="AW45" s="92"/>
      <c r="AX45" s="92"/>
      <c r="AY45" s="92"/>
      <c r="AZ45" s="92"/>
      <c r="BA45" s="92"/>
      <c r="BB45" s="92"/>
      <c r="BC45" s="92"/>
      <c r="BD45" s="92"/>
      <c r="BE45" s="92"/>
      <c r="BF45" s="92"/>
      <c r="BG45" s="92"/>
      <c r="BH45" s="92"/>
    </row>
    <row r="46" spans="1:60" x14ac:dyDescent="0.2">
      <c r="A46" s="92"/>
      <c r="B46" s="211"/>
      <c r="C46" s="211"/>
      <c r="D46" s="137" t="str">
        <f>IF(ISNA(VLOOKUP($B46,Tab_ConA[],DrawLoft!$C$66,0)),
IF(ISERROR(VLOOKUP(MID(B46,1,SEARCH("-Zusatz",B46)-1),Tab_ConA[],DrawLoft!$C$66,0)),
IF(B46="","","Extern"),VLOOKUP(MID(B46,1,SEARCH("-Zusatz",B46)-1),Tab_ConA[],DrawLoft!$C$66,0)),
VLOOKUP($B46,Tab_ConA[],DrawLoft!$C$66,0))</f>
        <v/>
      </c>
      <c r="E46" s="137" t="str">
        <f>IF(ISNA(VLOOKUP($B46,Tab_ConA[],3,0)),IF(ISERROR(MID(B46,SEARCH("(",B46)+1,SEARCH(")",B46)-SEARCH("(",B46)-1)),"",(MID(B46,SEARCH("(",B46)+1,SEARCH(")",B46)-SEARCH("(",B46)-1))*1),VLOOKUP($B46,Tab_ConA[],3,0))</f>
        <v/>
      </c>
      <c r="F46" s="95" t="str">
        <f t="shared" ca="1" si="0"/>
        <v/>
      </c>
      <c r="G46" s="93"/>
      <c r="H46" s="111">
        <f ca="1">IFERROR(INDIRECT("Zugehoerigkeit!"&amp;"Z"&amp;MATCH(B46,Zugehoerigkeit[Modulname],0)+2&amp;"S"&amp;$H$36,0),1)</f>
        <v>1</v>
      </c>
      <c r="I46" s="112" t="str">
        <f t="shared" ca="1" si="1"/>
        <v/>
      </c>
      <c r="J46" s="112" t="str">
        <f ca="1">L99</f>
        <v/>
      </c>
      <c r="K46" s="113"/>
      <c r="L46" s="107"/>
      <c r="M46" s="107"/>
      <c r="N46" s="107"/>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7"/>
      <c r="AQ46" s="221"/>
      <c r="AR46" s="221"/>
      <c r="AS46" s="221"/>
      <c r="AT46" s="221"/>
      <c r="AU46" s="221"/>
      <c r="AV46" s="92"/>
      <c r="AW46" s="92"/>
      <c r="AX46" s="92"/>
      <c r="AY46" s="92"/>
      <c r="AZ46" s="92"/>
      <c r="BA46" s="92"/>
      <c r="BB46" s="92"/>
      <c r="BC46" s="92"/>
      <c r="BD46" s="92"/>
      <c r="BE46" s="92"/>
      <c r="BF46" s="92"/>
      <c r="BG46" s="92"/>
      <c r="BH46" s="92"/>
    </row>
    <row r="47" spans="1:60" x14ac:dyDescent="0.2">
      <c r="A47" s="92"/>
      <c r="B47" s="250" t="s">
        <v>574</v>
      </c>
      <c r="C47" s="251"/>
      <c r="D47" s="252"/>
      <c r="E47" s="136">
        <f>SUM(E38:E46)</f>
        <v>0</v>
      </c>
      <c r="F47" s="96"/>
      <c r="G47" s="131"/>
      <c r="H47" s="114"/>
      <c r="I47" s="115"/>
      <c r="J47" s="115"/>
      <c r="K47" s="115"/>
      <c r="L47" s="107"/>
      <c r="M47" s="107"/>
      <c r="N47" s="107"/>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7"/>
      <c r="AQ47" s="221"/>
      <c r="AR47" s="221"/>
      <c r="AS47" s="221"/>
      <c r="AT47" s="221"/>
      <c r="AU47" s="221"/>
      <c r="AV47" s="92"/>
      <c r="AW47" s="92"/>
      <c r="AX47" s="92"/>
      <c r="AY47" s="92"/>
      <c r="AZ47" s="92"/>
      <c r="BA47" s="92"/>
      <c r="BB47" s="92"/>
      <c r="BC47" s="92"/>
      <c r="BD47" s="92"/>
      <c r="BE47" s="92"/>
      <c r="BF47" s="92"/>
      <c r="BG47" s="92"/>
      <c r="BH47" s="92"/>
    </row>
    <row r="48" spans="1:60" x14ac:dyDescent="0.2">
      <c r="A48" s="92"/>
      <c r="B48" s="92"/>
      <c r="C48" s="92"/>
      <c r="D48" s="93"/>
      <c r="E48" s="92"/>
      <c r="F48" s="92"/>
      <c r="G48" s="92"/>
      <c r="H48" s="108"/>
      <c r="I48" s="107"/>
      <c r="J48" s="107"/>
      <c r="K48" s="107"/>
      <c r="L48" s="107"/>
      <c r="M48" s="107"/>
      <c r="N48" s="107"/>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7"/>
      <c r="AQ48" s="221"/>
      <c r="AR48" s="221"/>
      <c r="AS48" s="221"/>
      <c r="AT48" s="221"/>
      <c r="AU48" s="221"/>
      <c r="AV48" s="92"/>
      <c r="AW48" s="92"/>
      <c r="AX48" s="92"/>
      <c r="AY48" s="92"/>
      <c r="AZ48" s="92"/>
      <c r="BA48" s="92"/>
      <c r="BB48" s="92"/>
      <c r="BC48" s="92"/>
      <c r="BD48" s="92"/>
      <c r="BE48" s="92"/>
      <c r="BF48" s="92"/>
      <c r="BG48" s="92"/>
      <c r="BH48" s="92"/>
    </row>
    <row r="49" spans="1:60" x14ac:dyDescent="0.2">
      <c r="A49" s="92"/>
      <c r="B49" s="236" t="s">
        <v>502</v>
      </c>
      <c r="C49" s="236"/>
      <c r="D49" s="236"/>
      <c r="E49" s="236"/>
      <c r="F49" s="93"/>
      <c r="G49" s="93"/>
      <c r="H49" s="212" t="s">
        <v>26</v>
      </c>
      <c r="I49" s="213"/>
      <c r="J49" s="213"/>
      <c r="K49" s="107"/>
      <c r="L49" s="107"/>
      <c r="M49" s="107"/>
      <c r="N49" s="107"/>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7"/>
      <c r="AQ49" s="221"/>
      <c r="AR49" s="221"/>
      <c r="AS49" s="221"/>
      <c r="AT49" s="221"/>
      <c r="AU49" s="221"/>
      <c r="AV49" s="92"/>
      <c r="AW49" s="92"/>
      <c r="AX49" s="92"/>
      <c r="AY49" s="92"/>
      <c r="AZ49" s="92"/>
      <c r="BA49" s="92"/>
      <c r="BB49" s="92"/>
      <c r="BC49" s="92"/>
      <c r="BD49" s="92"/>
      <c r="BE49" s="92"/>
      <c r="BF49" s="92"/>
      <c r="BG49" s="92"/>
      <c r="BH49" s="92"/>
    </row>
    <row r="50" spans="1:60" x14ac:dyDescent="0.2">
      <c r="A50" s="92"/>
      <c r="B50" s="247"/>
      <c r="C50" s="247"/>
      <c r="D50" s="247"/>
      <c r="E50" s="246"/>
      <c r="F50" s="93"/>
      <c r="G50" s="93"/>
      <c r="H50" s="108" t="e">
        <f>VLOOKUP(B50,Tab_SpezRichtungen[],2,0)</f>
        <v>#N/A</v>
      </c>
      <c r="I50" s="115"/>
      <c r="J50" s="115"/>
      <c r="K50" s="107"/>
      <c r="L50" s="107"/>
      <c r="M50" s="107"/>
      <c r="N50" s="107"/>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7"/>
      <c r="AQ50" s="221"/>
      <c r="AR50" s="221"/>
      <c r="AS50" s="221"/>
      <c r="AT50" s="221"/>
      <c r="AU50" s="221"/>
      <c r="AV50" s="92"/>
      <c r="AW50" s="92"/>
      <c r="AX50" s="92"/>
      <c r="AY50" s="92"/>
      <c r="AZ50" s="92"/>
      <c r="BA50" s="92"/>
      <c r="BB50" s="92"/>
      <c r="BC50" s="92"/>
      <c r="BD50" s="92"/>
      <c r="BE50" s="92"/>
      <c r="BF50" s="92"/>
      <c r="BG50" s="92"/>
      <c r="BH50" s="92"/>
    </row>
    <row r="51" spans="1:60" x14ac:dyDescent="0.2">
      <c r="A51" s="92"/>
      <c r="B51" s="245" t="s">
        <v>560</v>
      </c>
      <c r="C51" s="245"/>
      <c r="D51" s="85" t="str">
        <f>IF(DrawLoft!$C$66=2,"Nummer","Kürzel")</f>
        <v>Nummer</v>
      </c>
      <c r="E51" s="90" t="s">
        <v>14</v>
      </c>
      <c r="F51" s="85" t="s">
        <v>27</v>
      </c>
      <c r="G51" s="93"/>
      <c r="H51" s="109" t="s">
        <v>517</v>
      </c>
      <c r="I51" s="110" t="s">
        <v>529</v>
      </c>
      <c r="J51" s="110" t="s">
        <v>528</v>
      </c>
      <c r="K51" s="106"/>
      <c r="L51" s="107"/>
      <c r="M51" s="107"/>
      <c r="N51" s="107"/>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7"/>
      <c r="AQ51" s="221"/>
      <c r="AR51" s="221"/>
      <c r="AS51" s="221"/>
      <c r="AT51" s="221"/>
      <c r="AU51" s="221"/>
      <c r="AV51" s="92"/>
      <c r="AW51" s="92"/>
      <c r="AX51" s="92"/>
      <c r="AY51" s="92"/>
      <c r="AZ51" s="92"/>
      <c r="BA51" s="92"/>
      <c r="BB51" s="92"/>
      <c r="BC51" s="92"/>
      <c r="BD51" s="92"/>
      <c r="BE51" s="92"/>
      <c r="BF51" s="92"/>
      <c r="BG51" s="92"/>
      <c r="BH51" s="92"/>
    </row>
    <row r="52" spans="1:60" x14ac:dyDescent="0.2">
      <c r="A52" s="92"/>
      <c r="B52" s="211"/>
      <c r="C52" s="211"/>
      <c r="D52" s="137" t="str">
        <f>IF(ISNA(VLOOKUP($B52,Tab_ConA[],DrawLoft!$C$66,0)),
IF(ISERROR(VLOOKUP(MID(B52,1,SEARCH("-Zusatz",B52)-1),Tab_ConA[],DrawLoft!$C$66,0)),
IF(B52="","","Extern"),VLOOKUP(MID(B52,1,SEARCH("-Zusatz",B52)-1),Tab_ConA[],DrawLoft!$C$66,0)),
VLOOKUP($B52,Tab_ConA[],DrawLoft!$C$66,0))</f>
        <v/>
      </c>
      <c r="E52" s="137" t="str">
        <f>IF(ISNA(VLOOKUP($B52,Tab_ConA[],3,0)),IF(ISERROR(MID(B52,SEARCH("(",B52)+1,SEARCH(")",B52)-SEARCH("(",B52)-1)),"",(MID(B52,SEARCH("(",B52)+1,SEARCH(")",B52)-SEARCH("(",B52)-1))*1),VLOOKUP($B52,Tab_ConA[],3,0))</f>
        <v/>
      </c>
      <c r="F52" s="95" t="str">
        <f t="shared" ref="F52:F60" ca="1" si="3">IF((COUNTIF(I52,"Falscher Container")=1)*(COUNTIF(J52,"mit*")),I52&amp;"; "&amp;J52,IF(COUNTIF(I52,"Falscher Container")=1,I52,IF(COUNTIF(J52,"mit*")=1,J52,"")))</f>
        <v/>
      </c>
      <c r="G52" s="93"/>
      <c r="H52" s="111">
        <f ca="1">IFERROR(INDIRECT("Zugehoerigkeit!"&amp;"Z"&amp;MATCH(B52,Zugehoerigkeit[Modulname],0)+2&amp;"S"&amp;$H$50,0),1)</f>
        <v>1</v>
      </c>
      <c r="I52" s="112" t="str">
        <f ca="1">IF(H52=1,"",IF(H52="","","Falscher Container"))</f>
        <v/>
      </c>
      <c r="J52" s="112" t="str">
        <f ca="1">L100</f>
        <v/>
      </c>
      <c r="K52" s="106"/>
      <c r="L52" s="107"/>
      <c r="M52" s="107"/>
      <c r="N52" s="107"/>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7"/>
      <c r="AQ52" s="221"/>
      <c r="AR52" s="221"/>
      <c r="AS52" s="221"/>
      <c r="AT52" s="221"/>
      <c r="AU52" s="221"/>
      <c r="AV52" s="92"/>
      <c r="AW52" s="92"/>
      <c r="AX52" s="92"/>
      <c r="AY52" s="92"/>
      <c r="AZ52" s="92"/>
      <c r="BA52" s="92"/>
      <c r="BB52" s="92"/>
      <c r="BC52" s="92"/>
      <c r="BD52" s="92"/>
      <c r="BE52" s="92"/>
      <c r="BF52" s="92"/>
      <c r="BG52" s="92"/>
      <c r="BH52" s="92"/>
    </row>
    <row r="53" spans="1:60" x14ac:dyDescent="0.2">
      <c r="A53" s="92"/>
      <c r="B53" s="211"/>
      <c r="C53" s="211"/>
      <c r="D53" s="137" t="str">
        <f>IF(ISNA(VLOOKUP($B53,Tab_ConA[],DrawLoft!$C$66,0)),
IF(ISERROR(VLOOKUP(MID(B53,1,SEARCH("-Zusatz",B53)-1),Tab_ConA[],DrawLoft!$C$66,0)),
IF(B53="","","Extern"),VLOOKUP(MID(B53,1,SEARCH("-Zusatz",B53)-1),Tab_ConA[],DrawLoft!$C$66,0)),
VLOOKUP($B53,Tab_ConA[],DrawLoft!$C$66,0))</f>
        <v/>
      </c>
      <c r="E53" s="137" t="str">
        <f>IF(ISNA(VLOOKUP($B53,Tab_ConA[],3,0)),IF(ISERROR(MID(B53,SEARCH("(",B53)+1,SEARCH(")",B53)-SEARCH("(",B53)-1)),"",(MID(B53,SEARCH("(",B53)+1,SEARCH(")",B53)-SEARCH("(",B53)-1))*1),VLOOKUP($B53,Tab_ConA[],3,0))</f>
        <v/>
      </c>
      <c r="F53" s="95" t="str">
        <f t="shared" ca="1" si="3"/>
        <v/>
      </c>
      <c r="G53" s="93"/>
      <c r="H53" s="111">
        <f ca="1">IFERROR(INDIRECT("Zugehoerigkeit!"&amp;"Z"&amp;MATCH(B53,Zugehoerigkeit[Modulname],0)+2&amp;"S"&amp;$H$50,0),1)</f>
        <v>1</v>
      </c>
      <c r="I53" s="112" t="str">
        <f t="shared" ref="I53:I60" ca="1" si="4">IF(H53=1,"",IF(H53="","","Falscher Container"))</f>
        <v/>
      </c>
      <c r="J53" s="112" t="str">
        <f t="shared" ref="J53:J59" ca="1" si="5">L101</f>
        <v/>
      </c>
      <c r="K53" s="106"/>
      <c r="L53" s="107"/>
      <c r="M53" s="107"/>
      <c r="N53" s="107"/>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7"/>
      <c r="AQ53" s="92"/>
      <c r="AR53" s="92"/>
      <c r="AS53" s="92"/>
      <c r="AT53" s="92"/>
      <c r="AU53" s="92"/>
      <c r="AV53" s="92"/>
      <c r="AW53" s="92"/>
      <c r="AX53" s="92"/>
      <c r="AY53" s="92"/>
      <c r="AZ53" s="92"/>
      <c r="BA53" s="92"/>
      <c r="BB53" s="92"/>
      <c r="BC53" s="92"/>
      <c r="BD53" s="92"/>
      <c r="BE53" s="92"/>
      <c r="BF53" s="92"/>
      <c r="BG53" s="92"/>
      <c r="BH53" s="92"/>
    </row>
    <row r="54" spans="1:60" x14ac:dyDescent="0.2">
      <c r="A54" s="92"/>
      <c r="B54" s="211"/>
      <c r="C54" s="211"/>
      <c r="D54" s="137" t="str">
        <f>IF(ISNA(VLOOKUP($B54,Tab_ConA[],DrawLoft!$C$66,0)),
IF(ISERROR(VLOOKUP(MID(B54,1,SEARCH("-Zusatz",B54)-1),Tab_ConA[],DrawLoft!$C$66,0)),
IF(B54="","","Extern"),VLOOKUP(MID(B54,1,SEARCH("-Zusatz",B54)-1),Tab_ConA[],DrawLoft!$C$66,0)),
VLOOKUP($B54,Tab_ConA[],DrawLoft!$C$66,0))</f>
        <v/>
      </c>
      <c r="E54" s="137" t="str">
        <f>IF(ISNA(VLOOKUP($B54,Tab_ConA[],3,0)),IF(ISERROR(MID(B54,SEARCH("(",B54)+1,SEARCH(")",B54)-SEARCH("(",B54)-1)),"",(MID(B54,SEARCH("(",B54)+1,SEARCH(")",B54)-SEARCH("(",B54)-1))*1),VLOOKUP($B54,Tab_ConA[],3,0))</f>
        <v/>
      </c>
      <c r="F54" s="95" t="str">
        <f t="shared" ca="1" si="3"/>
        <v/>
      </c>
      <c r="G54" s="93"/>
      <c r="H54" s="111">
        <f ca="1">IFERROR(INDIRECT("Zugehoerigkeit!"&amp;"Z"&amp;MATCH(B54,Zugehoerigkeit[Modulname],0)+2&amp;"S"&amp;$H$50,0),1)</f>
        <v>1</v>
      </c>
      <c r="I54" s="112" t="str">
        <f t="shared" ca="1" si="4"/>
        <v/>
      </c>
      <c r="J54" s="112" t="str">
        <f t="shared" ca="1" si="5"/>
        <v/>
      </c>
      <c r="K54" s="106"/>
      <c r="L54" s="107"/>
      <c r="M54" s="107"/>
      <c r="N54" s="107"/>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7"/>
      <c r="AQ54" s="92"/>
      <c r="AR54" s="92"/>
      <c r="AS54" s="92"/>
      <c r="AT54" s="92"/>
      <c r="AU54" s="92"/>
      <c r="AV54" s="92"/>
      <c r="AW54" s="92"/>
      <c r="AX54" s="92"/>
      <c r="AY54" s="92"/>
      <c r="AZ54" s="92"/>
      <c r="BA54" s="92"/>
      <c r="BB54" s="92"/>
      <c r="BC54" s="92"/>
      <c r="BD54" s="92"/>
      <c r="BE54" s="92"/>
      <c r="BF54" s="92"/>
      <c r="BG54" s="92"/>
      <c r="BH54" s="92"/>
    </row>
    <row r="55" spans="1:60" x14ac:dyDescent="0.2">
      <c r="A55" s="92"/>
      <c r="B55" s="211"/>
      <c r="C55" s="211"/>
      <c r="D55" s="137" t="str">
        <f>IF(ISNA(VLOOKUP($B55,Tab_ConA[],DrawLoft!$C$66,0)),
IF(ISERROR(VLOOKUP(MID(B55,1,SEARCH("-Zusatz",B55)-1),Tab_ConA[],DrawLoft!$C$66,0)),
IF(B55="","","Extern"),VLOOKUP(MID(B55,1,SEARCH("-Zusatz",B55)-1),Tab_ConA[],DrawLoft!$C$66,0)),
VLOOKUP($B55,Tab_ConA[],DrawLoft!$C$66,0))</f>
        <v/>
      </c>
      <c r="E55" s="137" t="str">
        <f>IF(ISNA(VLOOKUP($B55,Tab_ConA[],3,0)),IF(ISERROR(MID(B55,SEARCH("(",B55)+1,SEARCH(")",B55)-SEARCH("(",B55)-1)),"",(MID(B55,SEARCH("(",B55)+1,SEARCH(")",B55)-SEARCH("(",B55)-1))*1),VLOOKUP($B55,Tab_ConA[],3,0))</f>
        <v/>
      </c>
      <c r="F55" s="95" t="str">
        <f t="shared" ca="1" si="3"/>
        <v/>
      </c>
      <c r="G55" s="93"/>
      <c r="H55" s="111">
        <f ca="1">IFERROR(INDIRECT("Zugehoerigkeit!"&amp;"Z"&amp;MATCH(B55,Zugehoerigkeit[Modulname],0)+2&amp;"S"&amp;$H$50,0),1)</f>
        <v>1</v>
      </c>
      <c r="I55" s="112" t="str">
        <f t="shared" ca="1" si="4"/>
        <v/>
      </c>
      <c r="J55" s="112" t="str">
        <f t="shared" ca="1" si="5"/>
        <v/>
      </c>
      <c r="K55" s="106"/>
      <c r="L55" s="107"/>
      <c r="M55" s="107"/>
      <c r="N55" s="107"/>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7"/>
      <c r="AQ55" s="92"/>
      <c r="AR55" s="92"/>
      <c r="AS55" s="92"/>
      <c r="AT55" s="92"/>
      <c r="AU55" s="92"/>
      <c r="AV55" s="92"/>
      <c r="AW55" s="92"/>
      <c r="AX55" s="92"/>
      <c r="AY55" s="92"/>
      <c r="AZ55" s="92"/>
      <c r="BA55" s="92"/>
      <c r="BB55" s="92"/>
      <c r="BC55" s="92"/>
      <c r="BD55" s="92"/>
      <c r="BE55" s="92"/>
      <c r="BF55" s="92"/>
      <c r="BG55" s="92"/>
      <c r="BH55" s="92"/>
    </row>
    <row r="56" spans="1:60" x14ac:dyDescent="0.2">
      <c r="A56" s="92"/>
      <c r="B56" s="211"/>
      <c r="C56" s="211"/>
      <c r="D56" s="137" t="str">
        <f>IF(ISNA(VLOOKUP($B56,Tab_ConA[],DrawLoft!$C$66,0)),
IF(ISERROR(VLOOKUP(MID(B56,1,SEARCH("-Zusatz",B56)-1),Tab_ConA[],DrawLoft!$C$66,0)),
IF(B56="","","Extern"),VLOOKUP(MID(B56,1,SEARCH("-Zusatz",B56)-1),Tab_ConA[],DrawLoft!$C$66,0)),
VLOOKUP($B56,Tab_ConA[],DrawLoft!$C$66,0))</f>
        <v/>
      </c>
      <c r="E56" s="137" t="str">
        <f>IF(ISNA(VLOOKUP($B56,Tab_ConA[],3,0)),IF(ISERROR(MID(B56,SEARCH("(",B56)+1,SEARCH(")",B56)-SEARCH("(",B56)-1)),"",(MID(B56,SEARCH("(",B56)+1,SEARCH(")",B56)-SEARCH("(",B56)-1))*1),VLOOKUP($B56,Tab_ConA[],3,0))</f>
        <v/>
      </c>
      <c r="F56" s="95" t="str">
        <f t="shared" ca="1" si="3"/>
        <v/>
      </c>
      <c r="G56" s="93"/>
      <c r="H56" s="111">
        <f ca="1">IFERROR(INDIRECT("Zugehoerigkeit!"&amp;"Z"&amp;MATCH(B56,Zugehoerigkeit[Modulname],0)+2&amp;"S"&amp;$H$50,0),1)</f>
        <v>1</v>
      </c>
      <c r="I56" s="112" t="str">
        <f t="shared" ca="1" si="4"/>
        <v/>
      </c>
      <c r="J56" s="112" t="str">
        <f t="shared" ca="1" si="5"/>
        <v/>
      </c>
      <c r="K56" s="106"/>
      <c r="L56" s="107"/>
      <c r="M56" s="107"/>
      <c r="N56" s="107"/>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7"/>
      <c r="AQ56" s="92"/>
      <c r="AR56" s="92"/>
      <c r="AS56" s="92"/>
      <c r="AT56" s="92"/>
      <c r="AU56" s="92"/>
      <c r="AV56" s="92"/>
      <c r="AW56" s="92"/>
      <c r="AX56" s="92"/>
      <c r="AY56" s="92"/>
      <c r="AZ56" s="92"/>
      <c r="BA56" s="92"/>
      <c r="BB56" s="92"/>
      <c r="BC56" s="92"/>
      <c r="BD56" s="92"/>
      <c r="BE56" s="92"/>
      <c r="BF56" s="92"/>
      <c r="BG56" s="92"/>
      <c r="BH56" s="92"/>
    </row>
    <row r="57" spans="1:60" x14ac:dyDescent="0.2">
      <c r="A57" s="92"/>
      <c r="B57" s="211"/>
      <c r="C57" s="211"/>
      <c r="D57" s="137" t="str">
        <f>IF(ISNA(VLOOKUP($B57,Tab_ConA[],DrawLoft!$C$66,0)),
IF(ISERROR(VLOOKUP(MID(B57,1,SEARCH("-Zusatz",B57)-1),Tab_ConA[],DrawLoft!$C$66,0)),
IF(B57="","","Extern"),VLOOKUP(MID(B57,1,SEARCH("-Zusatz",B57)-1),Tab_ConA[],DrawLoft!$C$66,0)),
VLOOKUP($B57,Tab_ConA[],DrawLoft!$C$66,0))</f>
        <v/>
      </c>
      <c r="E57" s="137" t="str">
        <f>IF(ISNA(VLOOKUP($B57,Tab_ConA[],3,0)),IF(ISERROR(MID(B57,SEARCH("(",B57)+1,SEARCH(")",B57)-SEARCH("(",B57)-1)),"",(MID(B57,SEARCH("(",B57)+1,SEARCH(")",B57)-SEARCH("(",B57)-1))*1),VLOOKUP($B57,Tab_ConA[],3,0))</f>
        <v/>
      </c>
      <c r="F57" s="95" t="str">
        <f t="shared" ca="1" si="3"/>
        <v/>
      </c>
      <c r="G57" s="93"/>
      <c r="H57" s="111">
        <f ca="1">IFERROR(INDIRECT("Zugehoerigkeit!"&amp;"Z"&amp;MATCH(B57,Zugehoerigkeit[Modulname],0)+2&amp;"S"&amp;$H$50,0),1)</f>
        <v>1</v>
      </c>
      <c r="I57" s="112" t="str">
        <f t="shared" ca="1" si="4"/>
        <v/>
      </c>
      <c r="J57" s="112" t="str">
        <f t="shared" ca="1" si="5"/>
        <v/>
      </c>
      <c r="K57" s="106"/>
      <c r="L57" s="107"/>
      <c r="M57" s="107"/>
      <c r="N57" s="107"/>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7"/>
      <c r="AQ57" s="92"/>
      <c r="AR57" s="92"/>
      <c r="AS57" s="92"/>
      <c r="AT57" s="92"/>
      <c r="AU57" s="92"/>
      <c r="AV57" s="92"/>
      <c r="AW57" s="92"/>
      <c r="AX57" s="92"/>
      <c r="AY57" s="92"/>
      <c r="AZ57" s="92"/>
      <c r="BA57" s="92"/>
      <c r="BB57" s="92"/>
      <c r="BC57" s="92"/>
      <c r="BD57" s="92"/>
      <c r="BE57" s="92"/>
      <c r="BF57" s="92"/>
      <c r="BG57" s="92"/>
      <c r="BH57" s="92"/>
    </row>
    <row r="58" spans="1:60" x14ac:dyDescent="0.2">
      <c r="A58" s="92"/>
      <c r="B58" s="211"/>
      <c r="C58" s="211"/>
      <c r="D58" s="137" t="str">
        <f>IF(ISNA(VLOOKUP($B58,Tab_ConA[],DrawLoft!$C$66,0)),
IF(ISERROR(VLOOKUP(MID(B58,1,SEARCH("-Zusatz",B58)-1),Tab_ConA[],DrawLoft!$C$66,0)),
IF(B58="","","Extern"),VLOOKUP(MID(B58,1,SEARCH("-Zusatz",B58)-1),Tab_ConA[],DrawLoft!$C$66,0)),
VLOOKUP($B58,Tab_ConA[],DrawLoft!$C$66,0))</f>
        <v/>
      </c>
      <c r="E58" s="137" t="str">
        <f>IF(ISNA(VLOOKUP($B58,Tab_ConA[],3,0)),IF(ISERROR(MID(B58,SEARCH("(",B58)+1,SEARCH(")",B58)-SEARCH("(",B58)-1)),"",(MID(B58,SEARCH("(",B58)+1,SEARCH(")",B58)-SEARCH("(",B58)-1))*1),VLOOKUP($B58,Tab_ConA[],3,0))</f>
        <v/>
      </c>
      <c r="F58" s="95" t="str">
        <f t="shared" ca="1" si="3"/>
        <v/>
      </c>
      <c r="G58" s="93"/>
      <c r="H58" s="111">
        <f ca="1">IFERROR(INDIRECT("Zugehoerigkeit!"&amp;"Z"&amp;MATCH(B58,Zugehoerigkeit[Modulname],0)+2&amp;"S"&amp;$H$50,0),1)</f>
        <v>1</v>
      </c>
      <c r="I58" s="112" t="str">
        <f t="shared" ca="1" si="4"/>
        <v/>
      </c>
      <c r="J58" s="112" t="str">
        <f t="shared" ca="1" si="5"/>
        <v/>
      </c>
      <c r="K58" s="106"/>
      <c r="L58" s="107"/>
      <c r="M58" s="107"/>
      <c r="N58" s="107"/>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7"/>
      <c r="AQ58" s="92"/>
      <c r="AR58" s="92"/>
      <c r="AS58" s="92"/>
      <c r="AT58" s="92"/>
      <c r="AU58" s="92"/>
      <c r="AV58" s="92"/>
      <c r="AW58" s="92"/>
      <c r="AX58" s="92"/>
      <c r="AY58" s="92"/>
      <c r="AZ58" s="92"/>
      <c r="BA58" s="92"/>
      <c r="BB58" s="92"/>
      <c r="BC58" s="92"/>
      <c r="BD58" s="92"/>
      <c r="BE58" s="92"/>
      <c r="BF58" s="92"/>
      <c r="BG58" s="92"/>
      <c r="BH58" s="92"/>
    </row>
    <row r="59" spans="1:60" x14ac:dyDescent="0.2">
      <c r="A59" s="92"/>
      <c r="B59" s="210"/>
      <c r="C59" s="210"/>
      <c r="D59" s="137" t="str">
        <f>IF(ISNA(VLOOKUP($B59,Tab_ConA[],DrawLoft!$C$66,0)),
IF(ISERROR(VLOOKUP(MID(B59,1,SEARCH("-Zusatz",B59)-1),Tab_ConA[],DrawLoft!$C$66,0)),
IF(B59="","","Extern"),VLOOKUP(MID(B59,1,SEARCH("-Zusatz",B59)-1),Tab_ConA[],DrawLoft!$C$66,0)),
VLOOKUP($B59,Tab_ConA[],DrawLoft!$C$66,0))</f>
        <v/>
      </c>
      <c r="E59" s="137" t="str">
        <f>IF(ISNA(VLOOKUP($B59,Tab_ConA[],3,0)),IF(ISERROR(MID(B59,SEARCH("(",B59)+1,SEARCH(")",B59)-SEARCH("(",B59)-1)),"",(MID(B59,SEARCH("(",B59)+1,SEARCH(")",B59)-SEARCH("(",B59)-1))*1),VLOOKUP($B59,Tab_ConA[],3,0))</f>
        <v/>
      </c>
      <c r="F59" s="95" t="str">
        <f t="shared" ca="1" si="3"/>
        <v/>
      </c>
      <c r="G59" s="93"/>
      <c r="H59" s="111">
        <f ca="1">IFERROR(INDIRECT("Zugehoerigkeit!"&amp;"Z"&amp;MATCH(B59,Zugehoerigkeit[Modulname],0)+2&amp;"S"&amp;$H$50,0),1)</f>
        <v>1</v>
      </c>
      <c r="I59" s="112" t="str">
        <f t="shared" ca="1" si="4"/>
        <v/>
      </c>
      <c r="J59" s="112" t="str">
        <f t="shared" ca="1" si="5"/>
        <v/>
      </c>
      <c r="K59" s="106"/>
      <c r="L59" s="107"/>
      <c r="M59" s="107"/>
      <c r="N59" s="107"/>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7"/>
      <c r="AQ59" s="92"/>
      <c r="AR59" s="92"/>
      <c r="AS59" s="92"/>
      <c r="AT59" s="92"/>
      <c r="AU59" s="92"/>
      <c r="AV59" s="92"/>
      <c r="AW59" s="92"/>
      <c r="AX59" s="92"/>
      <c r="AY59" s="92"/>
      <c r="AZ59" s="92"/>
      <c r="BA59" s="92"/>
      <c r="BB59" s="92"/>
      <c r="BC59" s="92"/>
      <c r="BD59" s="92"/>
      <c r="BE59" s="92"/>
      <c r="BF59" s="92"/>
      <c r="BG59" s="92"/>
      <c r="BH59" s="92"/>
    </row>
    <row r="60" spans="1:60" x14ac:dyDescent="0.2">
      <c r="A60" s="92"/>
      <c r="B60" s="211"/>
      <c r="C60" s="211"/>
      <c r="D60" s="137" t="str">
        <f>IF(ISNA(VLOOKUP($B60,Tab_ConA[],DrawLoft!$C$66,0)),
IF(ISERROR(VLOOKUP(MID(B60,1,SEARCH("-Zusatz",B60)-1),Tab_ConA[],DrawLoft!$C$66,0)),
IF(B60="","","Extern"),VLOOKUP(MID(B60,1,SEARCH("-Zusatz",B60)-1),Tab_ConA[],DrawLoft!$C$66,0)),
VLOOKUP($B60,Tab_ConA[],DrawLoft!$C$66,0))</f>
        <v/>
      </c>
      <c r="E60" s="137" t="str">
        <f>IF(ISNA(VLOOKUP($B60,Tab_ConA[],3,0)),IF(ISERROR(MID(B60,SEARCH("(",B60)+1,SEARCH(")",B60)-SEARCH("(",B60)-1)),"",(MID(B60,SEARCH("(",B60)+1,SEARCH(")",B60)-SEARCH("(",B60)-1))*1),VLOOKUP($B60,Tab_ConA[],3,0))</f>
        <v/>
      </c>
      <c r="F60" s="95" t="str">
        <f t="shared" ca="1" si="3"/>
        <v/>
      </c>
      <c r="G60" s="93"/>
      <c r="H60" s="111">
        <f ca="1">IFERROR(INDIRECT("Zugehoerigkeit!"&amp;"Z"&amp;MATCH(B60,Zugehoerigkeit[Modulname],0)+2&amp;"S"&amp;$H$50,0),1)</f>
        <v>1</v>
      </c>
      <c r="I60" s="112" t="str">
        <f t="shared" ca="1" si="4"/>
        <v/>
      </c>
      <c r="J60" s="112" t="str">
        <f ca="1">L108</f>
        <v/>
      </c>
      <c r="K60" s="113"/>
      <c r="L60" s="107"/>
      <c r="M60" s="107"/>
      <c r="N60" s="107"/>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7"/>
      <c r="AQ60" s="92"/>
      <c r="AR60" s="92"/>
      <c r="AS60" s="92"/>
      <c r="AT60" s="92"/>
      <c r="AU60" s="92"/>
      <c r="AV60" s="92"/>
      <c r="AW60" s="92"/>
      <c r="AX60" s="92"/>
      <c r="AY60" s="92"/>
      <c r="AZ60" s="92"/>
      <c r="BA60" s="92"/>
      <c r="BB60" s="92"/>
      <c r="BC60" s="92"/>
      <c r="BD60" s="92"/>
      <c r="BE60" s="92"/>
      <c r="BF60" s="92"/>
      <c r="BG60" s="92"/>
      <c r="BH60" s="92"/>
    </row>
    <row r="61" spans="1:60" x14ac:dyDescent="0.2">
      <c r="A61" s="92"/>
      <c r="B61" s="216" t="s">
        <v>573</v>
      </c>
      <c r="C61" s="217"/>
      <c r="D61" s="218"/>
      <c r="E61" s="138">
        <f>SUM(E52:E60)</f>
        <v>0</v>
      </c>
      <c r="F61" s="96" t="str">
        <f>IFERROR(IF((SUM(#REF!)/$K$61)&lt;1,"Doppelnennung",""),"")</f>
        <v/>
      </c>
      <c r="G61" s="131"/>
      <c r="H61" s="114"/>
      <c r="I61" s="115"/>
      <c r="J61" s="115"/>
      <c r="K61" s="115"/>
      <c r="L61" s="107"/>
      <c r="M61" s="107"/>
      <c r="N61" s="107"/>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7"/>
      <c r="AQ61" s="92"/>
      <c r="AR61" s="92"/>
      <c r="AS61" s="92"/>
      <c r="AT61" s="92"/>
      <c r="AU61" s="92"/>
      <c r="AV61" s="92"/>
      <c r="AW61" s="92"/>
      <c r="AX61" s="92"/>
      <c r="AY61" s="92"/>
      <c r="AZ61" s="92"/>
      <c r="BA61" s="92"/>
      <c r="BB61" s="92"/>
      <c r="BC61" s="92"/>
      <c r="BD61" s="92"/>
      <c r="BE61" s="92"/>
      <c r="BF61" s="92"/>
      <c r="BG61" s="92"/>
      <c r="BH61" s="92"/>
    </row>
    <row r="62" spans="1:60" x14ac:dyDescent="0.2">
      <c r="A62" s="92"/>
      <c r="B62" s="93"/>
      <c r="C62" s="93"/>
      <c r="D62" s="93"/>
      <c r="E62" s="97"/>
      <c r="F62" s="96"/>
      <c r="G62" s="131"/>
      <c r="H62" s="114"/>
      <c r="I62" s="115"/>
      <c r="J62" s="115"/>
      <c r="K62" s="115"/>
      <c r="L62" s="107"/>
      <c r="M62" s="107"/>
      <c r="N62" s="107"/>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7"/>
      <c r="AQ62" s="92"/>
      <c r="AR62" s="92"/>
      <c r="AS62" s="92"/>
      <c r="AT62" s="92"/>
      <c r="AU62" s="92"/>
      <c r="AV62" s="92"/>
      <c r="AW62" s="92"/>
      <c r="AX62" s="92"/>
      <c r="AY62" s="92"/>
      <c r="AZ62" s="92"/>
      <c r="BA62" s="92"/>
      <c r="BB62" s="92"/>
      <c r="BC62" s="92"/>
      <c r="BD62" s="92"/>
      <c r="BE62" s="92"/>
      <c r="BF62" s="92"/>
      <c r="BG62" s="92"/>
      <c r="BH62" s="92"/>
    </row>
    <row r="63" spans="1:60" x14ac:dyDescent="0.2">
      <c r="A63" s="92"/>
      <c r="B63" s="236" t="s">
        <v>507</v>
      </c>
      <c r="C63" s="236"/>
      <c r="D63" s="236"/>
      <c r="E63" s="236"/>
      <c r="F63" s="96"/>
      <c r="G63" s="131"/>
      <c r="H63" s="212"/>
      <c r="I63" s="213"/>
      <c r="J63" s="213"/>
      <c r="K63" s="107"/>
      <c r="L63" s="107"/>
      <c r="M63" s="107"/>
      <c r="N63" s="107"/>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7"/>
      <c r="AQ63" s="92"/>
      <c r="AR63" s="92"/>
      <c r="AS63" s="92"/>
      <c r="AT63" s="92"/>
      <c r="AU63" s="92"/>
      <c r="AV63" s="92"/>
      <c r="AW63" s="92"/>
      <c r="AX63" s="92"/>
      <c r="AY63" s="92"/>
      <c r="AZ63" s="92"/>
      <c r="BA63" s="92"/>
      <c r="BB63" s="92"/>
      <c r="BC63" s="92"/>
      <c r="BD63" s="92"/>
      <c r="BE63" s="92"/>
      <c r="BF63" s="92"/>
      <c r="BG63" s="92"/>
      <c r="BH63" s="92"/>
    </row>
    <row r="64" spans="1:60" x14ac:dyDescent="0.2">
      <c r="A64" s="92"/>
      <c r="B64" s="241" t="s">
        <v>530</v>
      </c>
      <c r="C64" s="241"/>
      <c r="D64" s="241"/>
      <c r="E64" s="241"/>
      <c r="F64" s="92"/>
      <c r="G64" s="92"/>
      <c r="H64" s="108"/>
      <c r="I64" s="116"/>
      <c r="J64" s="116"/>
      <c r="K64" s="107"/>
      <c r="L64" s="107"/>
      <c r="M64" s="107"/>
      <c r="N64" s="107"/>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7"/>
      <c r="AQ64" s="92"/>
      <c r="AR64" s="92"/>
      <c r="AS64" s="92"/>
      <c r="AT64" s="92"/>
      <c r="AU64" s="92"/>
      <c r="AV64" s="92"/>
      <c r="AW64" s="92"/>
      <c r="AX64" s="92"/>
      <c r="AY64" s="92"/>
      <c r="AZ64" s="92"/>
      <c r="BA64" s="92"/>
      <c r="BB64" s="92"/>
      <c r="BC64" s="92"/>
      <c r="BD64" s="92"/>
      <c r="BE64" s="92"/>
      <c r="BF64" s="92"/>
      <c r="BG64" s="92"/>
      <c r="BH64" s="92"/>
    </row>
    <row r="65" spans="1:60" x14ac:dyDescent="0.2">
      <c r="A65" s="92"/>
      <c r="B65" s="248" t="s">
        <v>560</v>
      </c>
      <c r="C65" s="249"/>
      <c r="D65" s="85" t="str">
        <f>IF(DrawLoft!$C$66=2,"Nummer","Kürzel")</f>
        <v>Nummer</v>
      </c>
      <c r="E65" s="88" t="s">
        <v>14</v>
      </c>
      <c r="F65" s="85" t="s">
        <v>27</v>
      </c>
      <c r="G65" s="92"/>
      <c r="H65" s="109" t="s">
        <v>517</v>
      </c>
      <c r="I65" s="110" t="s">
        <v>529</v>
      </c>
      <c r="J65" s="110" t="s">
        <v>528</v>
      </c>
      <c r="K65" s="107"/>
      <c r="L65" s="117"/>
      <c r="M65" s="107"/>
      <c r="N65" s="107"/>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7"/>
      <c r="AQ65" s="92"/>
      <c r="AR65" s="92"/>
      <c r="AS65" s="92"/>
      <c r="AT65" s="92"/>
      <c r="AU65" s="92"/>
      <c r="AV65" s="92"/>
      <c r="AW65" s="92"/>
      <c r="AX65" s="92"/>
      <c r="AY65" s="92"/>
      <c r="AZ65" s="92"/>
      <c r="BA65" s="92"/>
      <c r="BB65" s="92"/>
      <c r="BC65" s="92"/>
      <c r="BD65" s="92"/>
      <c r="BE65" s="92"/>
      <c r="BF65" s="92"/>
      <c r="BG65" s="92"/>
      <c r="BH65" s="92"/>
    </row>
    <row r="66" spans="1:60" x14ac:dyDescent="0.2">
      <c r="A66" s="92"/>
      <c r="B66" s="211"/>
      <c r="C66" s="211"/>
      <c r="D66" s="137" t="str">
        <f>IF(ISNA(VLOOKUP($B66,Tab_ConA[],DrawLoft!$C$66,0)),
IF(ISERROR(VLOOKUP(MID(B66,1,SEARCH("-Zusatz",B66)-1),Tab_ConA[],DrawLoft!$C$66,0)),
IF(B66="","","Extern"),VLOOKUP(MID(B66,1,SEARCH("-Zusatz",B66)-1),Tab_ConA[],DrawLoft!$C$66,0)),
VLOOKUP($B66,Tab_ConA[],DrawLoft!$C$66,0))</f>
        <v/>
      </c>
      <c r="E66" s="137" t="str">
        <f>IF(ISNA(VLOOKUP($B66,Tab_ConA[],3,0)),IF(ISERROR(MID(B66,SEARCH("(",B66)+1,SEARCH(")",B66)-SEARCH("(",B66)-1)),"",(MID(B66,SEARCH("(",B66)+1,SEARCH(")",B66)-SEARCH("(",B66)-1))*1),VLOOKUP($B66,Tab_ConA[],3,0))</f>
        <v/>
      </c>
      <c r="F66" s="178" t="str">
        <f ca="1">J66</f>
        <v/>
      </c>
      <c r="G66" s="92"/>
      <c r="H66" s="111"/>
      <c r="I66" s="112"/>
      <c r="J66" s="112" t="str">
        <f ca="1">L109</f>
        <v/>
      </c>
      <c r="K66" s="107"/>
      <c r="L66" s="107"/>
      <c r="M66" s="107"/>
      <c r="N66" s="107"/>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7"/>
      <c r="AQ66" s="92"/>
      <c r="AR66" s="92"/>
      <c r="AS66" s="92"/>
      <c r="AT66" s="92"/>
      <c r="AU66" s="92"/>
      <c r="AV66" s="92"/>
      <c r="AW66" s="92"/>
      <c r="AX66" s="92"/>
      <c r="AY66" s="92"/>
      <c r="AZ66" s="92"/>
      <c r="BA66" s="92"/>
      <c r="BB66" s="92"/>
      <c r="BC66" s="92"/>
      <c r="BD66" s="92"/>
      <c r="BE66" s="92"/>
      <c r="BF66" s="92"/>
      <c r="BG66" s="92"/>
      <c r="BH66" s="92"/>
    </row>
    <row r="67" spans="1:60" x14ac:dyDescent="0.2">
      <c r="A67" s="92"/>
      <c r="B67" s="220"/>
      <c r="C67" s="220"/>
      <c r="D67" s="137" t="str">
        <f>IF(ISNA(VLOOKUP($B67,Tab_ConA[],DrawLoft!$C$66,0)),
IF(ISERROR(VLOOKUP(MID(B67,1,SEARCH("-Zusatz",B67)-1),Tab_ConA[],DrawLoft!$C$66,0)),
IF(B67="","","Extern"),VLOOKUP(MID(B67,1,SEARCH("-Zusatz",B67)-1),Tab_ConA[],DrawLoft!$C$66,0)),
VLOOKUP($B67,Tab_ConA[],DrawLoft!$C$66,0))</f>
        <v/>
      </c>
      <c r="E67" s="137" t="str">
        <f>IF(ISNA(VLOOKUP($B67,Tab_ConA[],3,0)),IF(ISERROR(MID(B67,SEARCH("(",B67)+1,SEARCH(")",B67)-SEARCH("(",B67)-1)),"",(MID(B67,SEARCH("(",B67)+1,SEARCH(")",B67)-SEARCH("(",B67)-1))*1),VLOOKUP($B67,Tab_ConA[],3,0))</f>
        <v/>
      </c>
      <c r="F67" s="178" t="str">
        <f t="shared" ref="F67:F72" ca="1" si="6">J67</f>
        <v/>
      </c>
      <c r="G67" s="92"/>
      <c r="H67" s="111"/>
      <c r="I67" s="112"/>
      <c r="J67" s="112" t="str">
        <f ca="1">L110</f>
        <v/>
      </c>
      <c r="K67" s="107"/>
      <c r="L67" s="107"/>
      <c r="M67" s="107"/>
      <c r="N67" s="107"/>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7"/>
      <c r="AQ67" s="92"/>
      <c r="AR67" s="92"/>
      <c r="AS67" s="92"/>
      <c r="AT67" s="92"/>
      <c r="AU67" s="92"/>
      <c r="AV67" s="92"/>
      <c r="AW67" s="92"/>
      <c r="AX67" s="92"/>
      <c r="AY67" s="92"/>
      <c r="AZ67" s="92"/>
      <c r="BA67" s="92"/>
      <c r="BB67" s="92"/>
      <c r="BC67" s="92"/>
      <c r="BD67" s="92"/>
      <c r="BE67" s="92"/>
      <c r="BF67" s="92"/>
      <c r="BG67" s="92"/>
      <c r="BH67" s="92"/>
    </row>
    <row r="68" spans="1:60" x14ac:dyDescent="0.2">
      <c r="A68" s="92"/>
      <c r="B68" s="220"/>
      <c r="C68" s="220"/>
      <c r="D68" s="137" t="str">
        <f>IF(ISNA(VLOOKUP($B68,Tab_ConA[],DrawLoft!$C$66,0)),
IF(ISERROR(VLOOKUP(MID(B68,1,SEARCH("-Zusatz",B68)-1),Tab_ConA[],DrawLoft!$C$66,0)),
IF(B68="","","Extern"),VLOOKUP(MID(B68,1,SEARCH("-Zusatz",B68)-1),Tab_ConA[],DrawLoft!$C$66,0)),
VLOOKUP($B68,Tab_ConA[],DrawLoft!$C$66,0))</f>
        <v/>
      </c>
      <c r="E68" s="137" t="str">
        <f>IF(ISNA(VLOOKUP($B68,Tab_ConA[],3,0)),IF(ISERROR(MID(B68,SEARCH("(",B68)+1,SEARCH(")",B68)-SEARCH("(",B68)-1)),"",(MID(B68,SEARCH("(",B68)+1,SEARCH(")",B68)-SEARCH("(",B68)-1))*1),VLOOKUP($B68,Tab_ConA[],3,0))</f>
        <v/>
      </c>
      <c r="F68" s="178" t="str">
        <f t="shared" ca="1" si="6"/>
        <v/>
      </c>
      <c r="G68" s="92"/>
      <c r="H68" s="111"/>
      <c r="I68" s="112"/>
      <c r="J68" s="112" t="str">
        <f ca="1">L111</f>
        <v/>
      </c>
      <c r="K68" s="107"/>
      <c r="L68" s="107"/>
      <c r="M68" s="107"/>
      <c r="N68" s="107"/>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7"/>
      <c r="AQ68" s="92"/>
      <c r="AR68" s="92"/>
      <c r="AS68" s="92"/>
      <c r="AT68" s="92"/>
      <c r="AU68" s="92"/>
      <c r="AV68" s="92"/>
      <c r="AW68" s="92"/>
      <c r="AX68" s="92"/>
      <c r="AY68" s="92"/>
      <c r="AZ68" s="92"/>
      <c r="BA68" s="92"/>
      <c r="BB68" s="92"/>
      <c r="BC68" s="92"/>
      <c r="BD68" s="92"/>
      <c r="BE68" s="92"/>
      <c r="BF68" s="92"/>
      <c r="BG68" s="92"/>
      <c r="BH68" s="92"/>
    </row>
    <row r="69" spans="1:60" x14ac:dyDescent="0.2">
      <c r="A69" s="92"/>
      <c r="B69" s="220"/>
      <c r="C69" s="220"/>
      <c r="D69" s="137" t="str">
        <f>IF(ISNA(VLOOKUP($B69,Tab_ConA[],DrawLoft!$C$66,0)),
IF(ISERROR(VLOOKUP(MID(B69,1,SEARCH("-Zusatz",B69)-1),Tab_ConA[],DrawLoft!$C$66,0)),
IF(B69="","","Extern"),VLOOKUP(MID(B69,1,SEARCH("-Zusatz",B69)-1),Tab_ConA[],DrawLoft!$C$66,0)),
VLOOKUP($B69,Tab_ConA[],DrawLoft!$C$66,0))</f>
        <v/>
      </c>
      <c r="E69" s="137" t="str">
        <f>IF(ISNA(VLOOKUP($B69,Tab_ConA[],3,0)),IF(ISERROR(MID(B69,SEARCH("(",B69)+1,SEARCH(")",B69)-SEARCH("(",B69)-1)),"",(MID(B69,SEARCH("(",B69)+1,SEARCH(")",B69)-SEARCH("(",B69)-1))*1),VLOOKUP($B69,Tab_ConA[],3,0))</f>
        <v/>
      </c>
      <c r="F69" s="178" t="str">
        <f t="shared" ca="1" si="6"/>
        <v/>
      </c>
      <c r="G69" s="92"/>
      <c r="H69" s="111"/>
      <c r="I69" s="112"/>
      <c r="J69" s="112" t="str">
        <f ca="1">L112</f>
        <v/>
      </c>
      <c r="K69" s="107"/>
      <c r="L69" s="107"/>
      <c r="M69" s="107"/>
      <c r="N69" s="107"/>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7"/>
      <c r="AQ69" s="92"/>
      <c r="AR69" s="92"/>
      <c r="AS69" s="92"/>
      <c r="AT69" s="92"/>
      <c r="AU69" s="92"/>
      <c r="AV69" s="92"/>
      <c r="AW69" s="92"/>
      <c r="AX69" s="92"/>
      <c r="AY69" s="92"/>
      <c r="AZ69" s="92"/>
      <c r="BA69" s="92"/>
      <c r="BB69" s="92"/>
      <c r="BC69" s="92"/>
      <c r="BD69" s="92"/>
      <c r="BE69" s="92"/>
      <c r="BF69" s="92"/>
      <c r="BG69" s="92"/>
      <c r="BH69" s="92"/>
    </row>
    <row r="70" spans="1:60" x14ac:dyDescent="0.2">
      <c r="A70" s="92"/>
      <c r="B70" s="220"/>
      <c r="C70" s="220"/>
      <c r="D70" s="137" t="str">
        <f>IF(ISNA(VLOOKUP($B70,Tab_ConA[],DrawLoft!$C$66,0)),
IF(ISERROR(VLOOKUP(MID(B70,1,SEARCH("-Zusatz",B70)-1),Tab_ConA[],DrawLoft!$C$66,0)),
IF(B70="","","Extern"),VLOOKUP(MID(B70,1,SEARCH("-Zusatz",B70)-1),Tab_ConA[],DrawLoft!$C$66,0)),
VLOOKUP($B70,Tab_ConA[],DrawLoft!$C$66,0))</f>
        <v/>
      </c>
      <c r="E70" s="137" t="str">
        <f>IF(ISNA(VLOOKUP($B70,Tab_ConA[],3,0)),IF(ISERROR(MID(B70,SEARCH("(",B70)+1,SEARCH(")",B70)-SEARCH("(",B70)-1)),"",(MID(B70,SEARCH("(",B70)+1,SEARCH(")",B70)-SEARCH("(",B70)-1))*1),VLOOKUP($B70,Tab_ConA[],3,0))</f>
        <v/>
      </c>
      <c r="F70" s="178" t="str">
        <f t="shared" ca="1" si="6"/>
        <v/>
      </c>
      <c r="G70" s="92"/>
      <c r="H70" s="111"/>
      <c r="I70" s="112"/>
      <c r="J70" s="112" t="str">
        <f ca="1">L113</f>
        <v/>
      </c>
      <c r="K70" s="107"/>
      <c r="L70" s="107"/>
      <c r="M70" s="107"/>
      <c r="N70" s="107"/>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7"/>
      <c r="AQ70" s="92"/>
      <c r="AR70" s="92"/>
      <c r="AS70" s="92"/>
      <c r="AT70" s="92"/>
      <c r="AU70" s="92"/>
      <c r="AV70" s="92"/>
      <c r="AW70" s="92"/>
      <c r="AX70" s="92"/>
      <c r="AY70" s="92"/>
      <c r="AZ70" s="92"/>
      <c r="BA70" s="92"/>
      <c r="BB70" s="92"/>
      <c r="BC70" s="92"/>
      <c r="BD70" s="92"/>
      <c r="BE70" s="92"/>
      <c r="BF70" s="92"/>
      <c r="BG70" s="92"/>
      <c r="BH70" s="92"/>
    </row>
    <row r="71" spans="1:60" x14ac:dyDescent="0.2">
      <c r="A71" s="92"/>
      <c r="B71" s="220"/>
      <c r="C71" s="220"/>
      <c r="D71" s="137" t="str">
        <f>IF(ISNA(VLOOKUP($B71,Tab_ConA[],DrawLoft!$C$66,0)),
IF(ISERROR(VLOOKUP(MID(B71,1,SEARCH("-Zusatz",B71)-1),Tab_ConA[],DrawLoft!$C$66,0)),
IF(B71="","","Extern"),VLOOKUP(MID(B71,1,SEARCH("-Zusatz",B71)-1),Tab_ConA[],DrawLoft!$C$66,0)),
VLOOKUP($B71,Tab_ConA[],DrawLoft!$C$66,0))</f>
        <v/>
      </c>
      <c r="E71" s="137" t="str">
        <f>IF(ISNA(VLOOKUP($B71,Tab_ConA[],3,0)),IF(ISERROR(MID(B71,SEARCH("(",B71)+1,SEARCH(")",B71)-SEARCH("(",B71)-1)),"",(MID(B71,SEARCH("(",B71)+1,SEARCH(")",B71)-SEARCH("(",B71)-1))*1),VLOOKUP($B71,Tab_ConA[],3,0))</f>
        <v/>
      </c>
      <c r="F71" s="178" t="str">
        <f t="shared" ca="1" si="6"/>
        <v/>
      </c>
      <c r="G71" s="92"/>
      <c r="H71" s="111"/>
      <c r="I71" s="112"/>
      <c r="J71" s="112" t="str">
        <f t="shared" ref="J71:J72" ca="1" si="7">L114</f>
        <v/>
      </c>
      <c r="K71" s="107"/>
      <c r="L71" s="107"/>
      <c r="M71" s="107"/>
      <c r="N71" s="107"/>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7"/>
      <c r="AQ71" s="92"/>
      <c r="AR71" s="92"/>
      <c r="AS71" s="92"/>
      <c r="AT71" s="92"/>
      <c r="AU71" s="92"/>
      <c r="AV71" s="92"/>
      <c r="AW71" s="92"/>
      <c r="AX71" s="92"/>
      <c r="AY71" s="92"/>
      <c r="AZ71" s="92"/>
      <c r="BA71" s="92"/>
      <c r="BB71" s="92"/>
      <c r="BC71" s="92"/>
      <c r="BD71" s="92"/>
      <c r="BE71" s="92"/>
      <c r="BF71" s="92"/>
      <c r="BG71" s="92"/>
      <c r="BH71" s="92"/>
    </row>
    <row r="72" spans="1:60" x14ac:dyDescent="0.2">
      <c r="A72" s="92"/>
      <c r="B72" s="220"/>
      <c r="C72" s="220"/>
      <c r="D72" s="137" t="str">
        <f>IF(ISNA(VLOOKUP($B72,Tab_ConA[],DrawLoft!$C$66,0)),
IF(ISERROR(VLOOKUP(MID(B72,1,SEARCH("-Zusatz",B72)-1),Tab_ConA[],DrawLoft!$C$66,0)),
IF(B72="","","Extern"),VLOOKUP(MID(B72,1,SEARCH("-Zusatz",B72)-1),Tab_ConA[],DrawLoft!$C$66,0)),
VLOOKUP($B72,Tab_ConA[],DrawLoft!$C$66,0))</f>
        <v/>
      </c>
      <c r="E72" s="137" t="str">
        <f>IF(ISNA(VLOOKUP($B72,Tab_ConA[],3,0)),IF(ISERROR(MID(B72,SEARCH("(",B72)+1,SEARCH(")",B72)-SEARCH("(",B72)-1)),"",(MID(B72,SEARCH("(",B72)+1,SEARCH(")",B72)-SEARCH("(",B72)-1))*1),VLOOKUP($B72,Tab_ConA[],3,0))</f>
        <v/>
      </c>
      <c r="F72" s="178" t="str">
        <f t="shared" ca="1" si="6"/>
        <v/>
      </c>
      <c r="G72" s="92"/>
      <c r="H72" s="111"/>
      <c r="I72" s="112"/>
      <c r="J72" s="112" t="str">
        <f t="shared" ca="1" si="7"/>
        <v/>
      </c>
      <c r="K72" s="107"/>
      <c r="L72" s="107"/>
      <c r="M72" s="107"/>
      <c r="N72" s="107"/>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7"/>
      <c r="AQ72" s="92"/>
      <c r="AR72" s="92"/>
      <c r="AS72" s="92"/>
      <c r="AT72" s="92"/>
      <c r="AU72" s="92"/>
      <c r="AV72" s="92"/>
      <c r="AW72" s="92"/>
      <c r="AX72" s="92"/>
      <c r="AY72" s="92"/>
      <c r="AZ72" s="92"/>
      <c r="BA72" s="92"/>
      <c r="BB72" s="92"/>
      <c r="BC72" s="92"/>
      <c r="BD72" s="92"/>
      <c r="BE72" s="92"/>
      <c r="BF72" s="92"/>
      <c r="BG72" s="92"/>
      <c r="BH72" s="92"/>
    </row>
    <row r="73" spans="1:60" x14ac:dyDescent="0.2">
      <c r="A73" s="92"/>
      <c r="B73" s="223" t="s">
        <v>503</v>
      </c>
      <c r="C73" s="224"/>
      <c r="D73" s="85" t="str">
        <f>IF(DrawLoft!$C$66=2,"Nummer","Kürzel")</f>
        <v>Nummer</v>
      </c>
      <c r="E73" s="89" t="s">
        <v>14</v>
      </c>
      <c r="F73" s="92"/>
      <c r="G73" s="92"/>
      <c r="H73" s="108"/>
      <c r="I73" s="107"/>
      <c r="J73" s="107"/>
      <c r="K73" s="107"/>
      <c r="L73" s="107"/>
      <c r="M73" s="107"/>
      <c r="N73" s="107"/>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7"/>
      <c r="AQ73" s="92"/>
      <c r="AR73" s="92"/>
      <c r="AS73" s="92"/>
      <c r="AT73" s="92"/>
      <c r="AU73" s="92"/>
      <c r="AV73" s="92"/>
      <c r="AW73" s="92"/>
      <c r="AX73" s="92"/>
      <c r="AY73" s="92"/>
      <c r="AZ73" s="92"/>
      <c r="BA73" s="92"/>
      <c r="BB73" s="92"/>
      <c r="BC73" s="92"/>
      <c r="BD73" s="92"/>
      <c r="BE73" s="92"/>
      <c r="BF73" s="92"/>
      <c r="BG73" s="92"/>
      <c r="BH73" s="92"/>
    </row>
    <row r="74" spans="1:60" x14ac:dyDescent="0.2">
      <c r="A74" s="92"/>
      <c r="B74" s="225"/>
      <c r="C74" s="226"/>
      <c r="D74" s="134" t="str">
        <f>IF(ISNA(VLOOKUP(B74,Tab_faSQ[],DrawLoft!$C$66,0)),IF($B74="","","Extern"),VLOOKUP(B74,Tab_faSQ[],DrawLoft!$C$66,0))</f>
        <v/>
      </c>
      <c r="E74" s="137" t="str">
        <f>IF(ISNA(VLOOKUP($B74,Tab_faSQ[],3,0)),IF(ISERROR(MID(B74,SEARCH("(",B74)+1,SEARCH(")",B74)-SEARCH("(",B74)-1)),"",(MID(B74,SEARCH("(",B74)+1,SEARCH(")",B74)-SEARCH("(",B74)-1))*1),VLOOKUP($B74,Tab_faSQ[],3,0))</f>
        <v/>
      </c>
      <c r="F74" s="92"/>
      <c r="G74" s="92"/>
      <c r="H74" s="108"/>
      <c r="I74" s="107"/>
      <c r="J74" s="107"/>
      <c r="K74" s="107"/>
      <c r="L74" s="107"/>
      <c r="M74" s="107"/>
      <c r="N74" s="107"/>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7"/>
      <c r="AQ74" s="92"/>
      <c r="AR74" s="92"/>
      <c r="AS74" s="92"/>
      <c r="AT74" s="92"/>
      <c r="AU74" s="92"/>
      <c r="AV74" s="92"/>
      <c r="AW74" s="92"/>
      <c r="AX74" s="92"/>
      <c r="AY74" s="92"/>
      <c r="AZ74" s="92"/>
      <c r="BA74" s="92"/>
      <c r="BB74" s="92"/>
      <c r="BC74" s="92"/>
      <c r="BD74" s="92"/>
      <c r="BE74" s="92"/>
      <c r="BF74" s="92"/>
      <c r="BG74" s="92"/>
      <c r="BH74" s="92"/>
    </row>
    <row r="75" spans="1:60" x14ac:dyDescent="0.2">
      <c r="A75" s="92"/>
      <c r="B75" s="225"/>
      <c r="C75" s="226"/>
      <c r="D75" s="134" t="str">
        <f>IF(ISNA(VLOOKUP(B75,Tab_faSQ[],DrawLoft!$C$66,0)),IF($B75="","","Extern"),VLOOKUP(B75,Tab_faSQ[],DrawLoft!$C$66,0))</f>
        <v/>
      </c>
      <c r="E75" s="137" t="str">
        <f>IF(ISNA(VLOOKUP($B75,Tab_faSQ[],3,0)),IF(ISERROR(MID(B75,SEARCH("(",B75)+1,SEARCH(")",B75)-SEARCH("(",B75)-1)),"",(MID(B75,SEARCH("(",B75)+1,SEARCH(")",B75)-SEARCH("(",B75)-1))*1),VLOOKUP($B75,Tab_faSQ[],3,0))</f>
        <v/>
      </c>
      <c r="F75" s="92"/>
      <c r="G75" s="92"/>
      <c r="H75" s="108"/>
      <c r="J75" s="107"/>
      <c r="K75" s="107"/>
      <c r="L75" s="107"/>
      <c r="M75" s="107"/>
      <c r="N75" s="107"/>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7"/>
      <c r="AQ75" s="92"/>
      <c r="AR75" s="92"/>
      <c r="AS75" s="92"/>
      <c r="AT75" s="92"/>
      <c r="AU75" s="92"/>
      <c r="AV75" s="92"/>
      <c r="AW75" s="92"/>
      <c r="AX75" s="92"/>
      <c r="AY75" s="92"/>
      <c r="AZ75" s="92"/>
      <c r="BA75" s="92"/>
      <c r="BB75" s="92"/>
      <c r="BC75" s="92"/>
      <c r="BD75" s="92"/>
      <c r="BE75" s="92"/>
      <c r="BF75" s="92"/>
      <c r="BG75" s="92"/>
      <c r="BH75" s="92"/>
    </row>
    <row r="76" spans="1:60" x14ac:dyDescent="0.2">
      <c r="A76" s="92"/>
      <c r="B76" s="216" t="s">
        <v>572</v>
      </c>
      <c r="C76" s="217"/>
      <c r="D76" s="218"/>
      <c r="E76" s="139">
        <f>SUM(E66:E75)</f>
        <v>0</v>
      </c>
      <c r="F76" s="92"/>
      <c r="G76" s="92"/>
      <c r="H76" s="108"/>
      <c r="I76" s="107"/>
      <c r="J76" s="107"/>
      <c r="K76" s="107"/>
      <c r="L76" s="107"/>
      <c r="M76" s="107"/>
      <c r="N76" s="107"/>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7"/>
      <c r="AQ76" s="92"/>
      <c r="AR76" s="92"/>
      <c r="AS76" s="92"/>
      <c r="AT76" s="92"/>
      <c r="AU76" s="92"/>
      <c r="AV76" s="92"/>
      <c r="AW76" s="92"/>
      <c r="AX76" s="92"/>
      <c r="AY76" s="92"/>
      <c r="AZ76" s="92"/>
      <c r="BA76" s="92"/>
      <c r="BB76" s="92"/>
      <c r="BC76" s="92"/>
      <c r="BD76" s="92"/>
      <c r="BE76" s="92"/>
      <c r="BF76" s="92"/>
      <c r="BG76" s="92"/>
      <c r="BH76" s="92"/>
    </row>
    <row r="77" spans="1:60" x14ac:dyDescent="0.2">
      <c r="A77" s="92"/>
      <c r="B77" s="92"/>
      <c r="C77" s="92"/>
      <c r="D77" s="93"/>
      <c r="E77" s="92"/>
      <c r="F77" s="92"/>
      <c r="G77" s="92"/>
      <c r="H77" s="108"/>
      <c r="I77" s="107"/>
      <c r="J77" s="107"/>
      <c r="K77" s="107"/>
      <c r="L77" s="107"/>
      <c r="M77" s="107"/>
      <c r="N77" s="107"/>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7"/>
      <c r="AQ77" s="92"/>
      <c r="AR77" s="92"/>
      <c r="AS77" s="92"/>
      <c r="AT77" s="92"/>
      <c r="AU77" s="92"/>
      <c r="AV77" s="92"/>
      <c r="AW77" s="92"/>
      <c r="AX77" s="92"/>
      <c r="AY77" s="92"/>
      <c r="AZ77" s="92"/>
      <c r="BA77" s="92"/>
      <c r="BB77" s="92"/>
      <c r="BC77" s="92"/>
      <c r="BD77" s="92"/>
      <c r="BE77" s="92"/>
      <c r="BF77" s="92"/>
      <c r="BG77" s="92"/>
      <c r="BH77" s="92"/>
    </row>
    <row r="78" spans="1:60" x14ac:dyDescent="0.2">
      <c r="A78" s="92"/>
      <c r="B78" s="87" t="s">
        <v>30</v>
      </c>
      <c r="C78" s="222" t="str">
        <f>SUM(E76,E61,E47,E33)&amp;" "&amp;"ECTS"</f>
        <v>0 ECTS</v>
      </c>
      <c r="D78" s="222"/>
      <c r="E78" s="222"/>
      <c r="F78" s="92"/>
      <c r="G78" s="92"/>
      <c r="H78" s="108"/>
      <c r="I78" s="107"/>
      <c r="J78" s="107"/>
      <c r="K78" s="107"/>
      <c r="L78" s="107"/>
      <c r="M78" s="107"/>
      <c r="N78" s="107"/>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7"/>
      <c r="AQ78" s="92"/>
      <c r="AR78" s="92"/>
      <c r="AS78" s="92"/>
      <c r="AT78" s="92"/>
      <c r="AU78" s="92"/>
      <c r="AV78" s="92"/>
      <c r="AW78" s="92"/>
      <c r="AX78" s="92"/>
      <c r="AY78" s="92"/>
      <c r="AZ78" s="92"/>
      <c r="BA78" s="92"/>
      <c r="BB78" s="92"/>
      <c r="BC78" s="92"/>
      <c r="BD78" s="92"/>
      <c r="BE78" s="92"/>
      <c r="BF78" s="92"/>
      <c r="BG78" s="92"/>
      <c r="BH78" s="92"/>
    </row>
    <row r="79" spans="1:60" x14ac:dyDescent="0.2">
      <c r="A79" s="92"/>
      <c r="B79" s="92"/>
      <c r="C79" s="92"/>
      <c r="D79" s="93"/>
      <c r="E79" s="92"/>
      <c r="F79" s="92"/>
      <c r="G79" s="92"/>
      <c r="H79" s="108"/>
      <c r="I79" s="107"/>
      <c r="J79" s="107"/>
      <c r="K79" s="107"/>
      <c r="L79" s="107"/>
      <c r="M79" s="107"/>
      <c r="N79" s="107"/>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7"/>
      <c r="AQ79" s="92"/>
      <c r="AR79" s="92"/>
      <c r="AS79" s="92"/>
      <c r="AT79" s="92"/>
      <c r="AU79" s="92"/>
      <c r="AV79" s="92"/>
      <c r="AW79" s="92"/>
      <c r="AX79" s="92"/>
      <c r="AY79" s="92"/>
      <c r="AZ79" s="92"/>
      <c r="BA79" s="92"/>
      <c r="BB79" s="92"/>
      <c r="BC79" s="92"/>
      <c r="BD79" s="92"/>
      <c r="BE79" s="92"/>
      <c r="BF79" s="92"/>
      <c r="BG79" s="92"/>
      <c r="BH79" s="92"/>
    </row>
    <row r="80" spans="1:60" hidden="1" x14ac:dyDescent="0.2">
      <c r="A80" s="92"/>
      <c r="B80" s="221" t="s">
        <v>554</v>
      </c>
      <c r="C80" s="221"/>
      <c r="D80" s="221"/>
      <c r="E80" s="221"/>
      <c r="F80" s="92"/>
      <c r="G80" s="92"/>
      <c r="H80" s="108"/>
      <c r="I80" s="107"/>
      <c r="J80" s="107"/>
      <c r="K80" s="107"/>
      <c r="L80" s="107"/>
      <c r="M80" s="107"/>
      <c r="N80" s="107"/>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7"/>
      <c r="AQ80" s="92"/>
      <c r="AR80" s="92"/>
      <c r="AS80" s="92"/>
      <c r="AT80" s="92"/>
      <c r="AU80" s="92"/>
      <c r="AV80" s="92"/>
      <c r="AW80" s="92"/>
      <c r="AX80" s="92"/>
      <c r="AY80" s="92"/>
      <c r="AZ80" s="92"/>
      <c r="BA80" s="92"/>
      <c r="BB80" s="92"/>
      <c r="BC80" s="92"/>
      <c r="BD80" s="92"/>
      <c r="BE80" s="92"/>
      <c r="BF80" s="92"/>
      <c r="BG80" s="92"/>
      <c r="BH80" s="92"/>
    </row>
    <row r="81" spans="1:60" hidden="1" x14ac:dyDescent="0.2">
      <c r="A81" s="92"/>
      <c r="B81" s="221"/>
      <c r="C81" s="221"/>
      <c r="D81" s="221"/>
      <c r="E81" s="221"/>
      <c r="F81" s="92"/>
      <c r="G81" s="92"/>
      <c r="H81" s="108"/>
      <c r="I81" s="107"/>
      <c r="J81" s="107"/>
      <c r="K81" s="107"/>
      <c r="L81" s="107"/>
      <c r="M81" s="107"/>
      <c r="N81" s="107"/>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7"/>
      <c r="AQ81" s="92"/>
      <c r="AR81" s="92"/>
      <c r="AS81" s="92"/>
      <c r="AT81" s="92"/>
      <c r="AU81" s="92"/>
      <c r="AV81" s="92"/>
      <c r="AW81" s="92"/>
      <c r="AX81" s="92"/>
      <c r="AY81" s="92"/>
      <c r="AZ81" s="92"/>
      <c r="BA81" s="92"/>
      <c r="BB81" s="92"/>
      <c r="BC81" s="92"/>
      <c r="BD81" s="92"/>
      <c r="BE81" s="92"/>
      <c r="BF81" s="92"/>
      <c r="BG81" s="92"/>
      <c r="BH81" s="92"/>
    </row>
    <row r="82" spans="1:60" hidden="1" x14ac:dyDescent="0.2">
      <c r="A82" s="92"/>
      <c r="B82" s="221"/>
      <c r="C82" s="221"/>
      <c r="D82" s="221"/>
      <c r="E82" s="221"/>
      <c r="F82" s="92"/>
      <c r="G82" s="92"/>
      <c r="H82" s="108"/>
      <c r="I82" s="107"/>
      <c r="J82" s="107"/>
      <c r="K82" s="107"/>
      <c r="L82" s="107"/>
      <c r="M82" s="107"/>
      <c r="N82" s="107"/>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7"/>
      <c r="AQ82" s="92"/>
      <c r="AR82" s="92"/>
      <c r="AS82" s="92"/>
      <c r="AT82" s="92"/>
      <c r="AU82" s="92"/>
      <c r="AV82" s="92"/>
      <c r="AW82" s="92"/>
      <c r="AX82" s="92"/>
      <c r="AY82" s="92"/>
      <c r="AZ82" s="92"/>
      <c r="BA82" s="92"/>
      <c r="BB82" s="92"/>
      <c r="BC82" s="92"/>
      <c r="BD82" s="92"/>
      <c r="BE82" s="92"/>
      <c r="BF82" s="92"/>
      <c r="BG82" s="92"/>
      <c r="BH82" s="92"/>
    </row>
    <row r="83" spans="1:60" hidden="1" x14ac:dyDescent="0.2">
      <c r="A83" s="92"/>
      <c r="B83" s="221"/>
      <c r="C83" s="221"/>
      <c r="D83" s="221"/>
      <c r="E83" s="221"/>
      <c r="F83" s="92"/>
      <c r="G83" s="92"/>
      <c r="H83" s="108"/>
      <c r="I83" s="107"/>
      <c r="J83" s="107"/>
      <c r="K83" s="107"/>
      <c r="L83" s="107"/>
      <c r="M83" s="107"/>
      <c r="N83" s="107"/>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7"/>
      <c r="AQ83" s="92"/>
      <c r="AR83" s="92"/>
      <c r="AS83" s="92"/>
      <c r="AT83" s="92"/>
      <c r="AU83" s="92"/>
      <c r="AV83" s="92"/>
      <c r="AW83" s="92"/>
      <c r="AX83" s="92"/>
      <c r="AY83" s="92"/>
      <c r="AZ83" s="92"/>
      <c r="BA83" s="92"/>
      <c r="BB83" s="92"/>
      <c r="BC83" s="92"/>
      <c r="BD83" s="92"/>
      <c r="BE83" s="92"/>
      <c r="BF83" s="92"/>
      <c r="BG83" s="92"/>
      <c r="BH83" s="92"/>
    </row>
    <row r="84" spans="1:60" ht="30.95" hidden="1" customHeight="1" x14ac:dyDescent="0.2">
      <c r="A84" s="92"/>
      <c r="B84" s="229"/>
      <c r="C84" s="229"/>
      <c r="D84" s="229"/>
      <c r="E84" s="229"/>
      <c r="F84" s="92"/>
      <c r="G84" s="92"/>
      <c r="H84" s="108"/>
      <c r="I84" s="107"/>
      <c r="J84" s="107"/>
      <c r="K84" s="107"/>
      <c r="L84" s="107"/>
      <c r="M84" s="107"/>
      <c r="N84" s="107"/>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7"/>
      <c r="AQ84" s="92"/>
      <c r="AR84" s="92"/>
      <c r="AS84" s="92"/>
      <c r="AT84" s="92"/>
      <c r="AU84" s="92"/>
      <c r="AV84" s="92"/>
      <c r="AW84" s="92"/>
      <c r="AX84" s="92"/>
      <c r="AY84" s="92"/>
      <c r="AZ84" s="92"/>
      <c r="BA84" s="92"/>
      <c r="BB84" s="92"/>
      <c r="BC84" s="92"/>
      <c r="BD84" s="92"/>
      <c r="BE84" s="92"/>
      <c r="BF84" s="92"/>
      <c r="BG84" s="92"/>
      <c r="BH84" s="92"/>
    </row>
    <row r="85" spans="1:60" hidden="1" x14ac:dyDescent="0.2">
      <c r="A85" s="92"/>
      <c r="B85" s="228" t="s">
        <v>555</v>
      </c>
      <c r="C85" s="228"/>
      <c r="D85" s="91"/>
      <c r="E85" s="91"/>
      <c r="F85" s="92"/>
      <c r="G85" s="92"/>
      <c r="H85" s="108"/>
      <c r="I85" s="107"/>
      <c r="J85" s="107"/>
      <c r="K85" s="107"/>
      <c r="L85" s="107"/>
      <c r="M85" s="107"/>
      <c r="N85" s="107"/>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7"/>
      <c r="AQ85" s="92"/>
      <c r="AR85" s="92"/>
      <c r="AS85" s="92"/>
      <c r="AT85" s="92"/>
      <c r="AU85" s="92"/>
      <c r="AV85" s="92"/>
      <c r="AW85" s="92"/>
      <c r="AX85" s="92"/>
      <c r="AY85" s="92"/>
      <c r="AZ85" s="92"/>
      <c r="BA85" s="92"/>
      <c r="BB85" s="92"/>
      <c r="BC85" s="92"/>
      <c r="BD85" s="92"/>
      <c r="BE85" s="92"/>
      <c r="BF85" s="92"/>
      <c r="BG85" s="92"/>
      <c r="BH85" s="92"/>
    </row>
    <row r="86" spans="1:60" ht="24.95" hidden="1" customHeight="1" x14ac:dyDescent="0.2">
      <c r="A86" s="92"/>
      <c r="B86" s="229"/>
      <c r="C86" s="229"/>
      <c r="D86" s="229"/>
      <c r="E86" s="229"/>
      <c r="F86" s="92"/>
      <c r="G86" s="92"/>
      <c r="H86" s="108"/>
      <c r="I86" s="107"/>
      <c r="J86" s="107"/>
      <c r="K86" s="107"/>
      <c r="L86" s="107"/>
      <c r="M86" s="107"/>
      <c r="N86" s="107"/>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7"/>
      <c r="AQ86" s="92"/>
      <c r="AR86" s="92"/>
      <c r="AS86" s="92"/>
      <c r="AT86" s="92"/>
      <c r="AU86" s="92"/>
      <c r="AV86" s="92"/>
      <c r="AW86" s="92"/>
      <c r="AX86" s="92"/>
      <c r="AY86" s="92"/>
      <c r="AZ86" s="92"/>
      <c r="BA86" s="92"/>
      <c r="BB86" s="92"/>
      <c r="BC86" s="92"/>
      <c r="BD86" s="92"/>
      <c r="BE86" s="92"/>
      <c r="BF86" s="92"/>
      <c r="BG86" s="92"/>
      <c r="BH86" s="92"/>
    </row>
    <row r="87" spans="1:60" hidden="1" x14ac:dyDescent="0.2">
      <c r="A87" s="92"/>
      <c r="B87" s="228" t="s">
        <v>557</v>
      </c>
      <c r="C87" s="228"/>
      <c r="D87" s="91"/>
      <c r="E87" s="91"/>
      <c r="F87" s="92"/>
      <c r="G87" s="92"/>
      <c r="H87" s="108"/>
      <c r="I87" s="107"/>
      <c r="J87" s="107"/>
      <c r="K87" s="107"/>
      <c r="L87" s="107"/>
      <c r="M87" s="107"/>
      <c r="N87" s="107"/>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7"/>
      <c r="AQ87" s="92"/>
      <c r="AR87" s="92"/>
      <c r="AS87" s="92"/>
      <c r="AT87" s="92"/>
      <c r="AU87" s="92"/>
      <c r="AV87" s="92"/>
      <c r="AW87" s="92"/>
      <c r="AX87" s="92"/>
      <c r="AY87" s="92"/>
      <c r="AZ87" s="92"/>
      <c r="BA87" s="92"/>
      <c r="BB87" s="92"/>
      <c r="BC87" s="92"/>
      <c r="BD87" s="92"/>
      <c r="BE87" s="92"/>
      <c r="BF87" s="92"/>
      <c r="BG87" s="92"/>
      <c r="BH87" s="92"/>
    </row>
    <row r="88" spans="1:60" x14ac:dyDescent="0.2">
      <c r="A88" s="92"/>
      <c r="B88" s="92"/>
      <c r="C88" s="92"/>
      <c r="D88" s="93"/>
      <c r="E88" s="92"/>
      <c r="F88" s="92"/>
      <c r="G88" s="92"/>
      <c r="H88" s="108"/>
      <c r="I88" s="107"/>
      <c r="J88" s="107"/>
      <c r="K88" s="107"/>
      <c r="L88" s="107"/>
      <c r="M88" s="107"/>
      <c r="N88" s="107"/>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7"/>
      <c r="AQ88" s="92"/>
      <c r="AR88" s="92"/>
      <c r="AS88" s="92"/>
      <c r="AT88" s="92"/>
      <c r="AU88" s="92"/>
      <c r="AV88" s="92"/>
      <c r="AW88" s="92"/>
      <c r="AX88" s="92"/>
      <c r="AY88" s="92"/>
      <c r="AZ88" s="92"/>
      <c r="BA88" s="92"/>
      <c r="BB88" s="92"/>
      <c r="BC88" s="92"/>
      <c r="BD88" s="92"/>
      <c r="BE88" s="92"/>
      <c r="BF88" s="92"/>
      <c r="BG88" s="92"/>
      <c r="BH88" s="92"/>
    </row>
    <row r="89" spans="1:60" x14ac:dyDescent="0.2">
      <c r="A89" s="92"/>
      <c r="B89" s="227" t="s">
        <v>977</v>
      </c>
      <c r="C89" s="227"/>
      <c r="D89" s="227"/>
      <c r="E89" s="227"/>
      <c r="F89" s="92"/>
      <c r="G89" s="92"/>
      <c r="H89" s="108"/>
      <c r="I89" s="107"/>
      <c r="J89" s="107"/>
      <c r="K89" s="107"/>
      <c r="L89" s="107"/>
      <c r="M89" s="107"/>
      <c r="N89" s="107"/>
      <c r="O89" s="219" t="s">
        <v>533</v>
      </c>
      <c r="P89" s="219"/>
      <c r="Q89" s="219" t="s">
        <v>535</v>
      </c>
      <c r="R89" s="219"/>
      <c r="S89" s="219"/>
      <c r="T89" s="219"/>
      <c r="U89" s="219"/>
      <c r="V89" s="219"/>
      <c r="W89" s="219"/>
      <c r="X89" s="219"/>
      <c r="Y89" s="219"/>
      <c r="Z89" s="219"/>
      <c r="AA89" s="219"/>
      <c r="AB89" s="219"/>
      <c r="AC89" s="219"/>
      <c r="AD89" s="219"/>
      <c r="AE89" s="219"/>
      <c r="AF89" s="219"/>
      <c r="AG89" s="219"/>
      <c r="AH89" s="219"/>
      <c r="AI89" s="219"/>
      <c r="AJ89" s="219"/>
      <c r="AK89" s="219"/>
      <c r="AL89" s="219"/>
      <c r="AM89" s="219"/>
      <c r="AN89" s="219"/>
      <c r="AO89" s="118"/>
      <c r="AP89" s="107"/>
      <c r="AQ89" s="92"/>
      <c r="AR89" s="92"/>
      <c r="AS89" s="92"/>
      <c r="AT89" s="92"/>
      <c r="AU89" s="92"/>
      <c r="AV89" s="92"/>
      <c r="AW89" s="92"/>
      <c r="AX89" s="92"/>
      <c r="AY89" s="92"/>
      <c r="AZ89" s="92"/>
      <c r="BA89" s="92"/>
      <c r="BB89" s="92"/>
      <c r="BC89" s="92"/>
      <c r="BD89" s="92"/>
      <c r="BE89" s="92"/>
      <c r="BF89" s="92"/>
      <c r="BG89" s="92"/>
      <c r="BH89" s="92"/>
    </row>
    <row r="90" spans="1:60" x14ac:dyDescent="0.2">
      <c r="A90" s="92"/>
      <c r="B90" s="92"/>
      <c r="C90" s="92"/>
      <c r="D90" s="93"/>
      <c r="E90" s="92"/>
      <c r="F90" s="92"/>
      <c r="G90" s="92"/>
      <c r="H90" s="108"/>
      <c r="I90" s="107"/>
      <c r="J90" s="107"/>
      <c r="K90" s="107"/>
      <c r="L90" s="117" t="s">
        <v>534</v>
      </c>
      <c r="M90" s="107"/>
      <c r="N90" s="107"/>
      <c r="O90" s="119" t="s">
        <v>531</v>
      </c>
      <c r="P90" s="119" t="s">
        <v>532</v>
      </c>
      <c r="Q90" s="119">
        <v>38</v>
      </c>
      <c r="R90" s="119">
        <v>39</v>
      </c>
      <c r="S90" s="119">
        <v>40</v>
      </c>
      <c r="T90" s="119">
        <v>41</v>
      </c>
      <c r="U90" s="119">
        <v>42</v>
      </c>
      <c r="V90" s="119">
        <v>43</v>
      </c>
      <c r="W90" s="119">
        <v>44</v>
      </c>
      <c r="X90" s="119">
        <v>45</v>
      </c>
      <c r="Y90" s="119">
        <v>46</v>
      </c>
      <c r="Z90" s="119">
        <v>52</v>
      </c>
      <c r="AA90" s="119">
        <v>53</v>
      </c>
      <c r="AB90" s="119">
        <v>54</v>
      </c>
      <c r="AC90" s="119">
        <v>55</v>
      </c>
      <c r="AD90" s="119">
        <v>56</v>
      </c>
      <c r="AE90" s="119">
        <v>57</v>
      </c>
      <c r="AF90" s="119">
        <v>58</v>
      </c>
      <c r="AG90" s="119">
        <v>59</v>
      </c>
      <c r="AH90" s="119">
        <v>60</v>
      </c>
      <c r="AI90" s="119">
        <v>66</v>
      </c>
      <c r="AJ90" s="119">
        <v>67</v>
      </c>
      <c r="AK90" s="119">
        <v>68</v>
      </c>
      <c r="AL90" s="119">
        <v>69</v>
      </c>
      <c r="AM90" s="119">
        <v>70</v>
      </c>
      <c r="AN90" s="119">
        <v>71</v>
      </c>
      <c r="AO90" s="119">
        <v>72</v>
      </c>
      <c r="AP90" s="107"/>
      <c r="AQ90" s="92"/>
      <c r="AR90" s="92"/>
      <c r="AS90" s="92"/>
      <c r="AT90" s="92"/>
      <c r="AU90" s="92"/>
      <c r="AV90" s="92"/>
      <c r="AW90" s="92"/>
      <c r="AX90" s="92"/>
      <c r="AY90" s="92"/>
      <c r="AZ90" s="92"/>
      <c r="BA90" s="92"/>
      <c r="BB90" s="92"/>
      <c r="BC90" s="92"/>
      <c r="BD90" s="92"/>
      <c r="BE90" s="92"/>
      <c r="BF90" s="92"/>
      <c r="BG90" s="92"/>
      <c r="BH90" s="92"/>
    </row>
    <row r="91" spans="1:60" x14ac:dyDescent="0.2">
      <c r="A91" s="92"/>
      <c r="B91" s="92"/>
      <c r="C91" s="92"/>
      <c r="D91" s="93"/>
      <c r="E91" s="92"/>
      <c r="F91" s="92"/>
      <c r="G91" s="92"/>
      <c r="H91" s="108"/>
      <c r="I91" s="107"/>
      <c r="J91" s="107"/>
      <c r="K91" s="107"/>
      <c r="L91" s="120" t="str">
        <f ca="1">IF(Q91=1,"mit Zeile"&amp;" "&amp;$Q$90,
IF(R91=1,"mit Zeile"&amp;" "&amp;$R$90,
IF(S91=1,"mit Zeile"&amp;" "&amp;$S$90,
IF(T91=1,"mit Zeile"&amp;" "&amp;$T$90,
IF(U91=1,"mit Zeile"&amp;" "&amp;$U$90,
IF(V91=1,"mit Zeile"&amp;" "&amp;$V$90,
IF(W91=1,"mit Zeile"&amp;" "&amp;$W$90,
IF(X91=1,"mit Zeile"&amp;" "&amp;$X$90,
IF(Z91=1,"mit Zeile"&amp;" "&amp;$Z$90,
IF(AA91=1,"mit Zeile"&amp;" "&amp;$AA$90,
IF(AB91=1,"mit Zeile"&amp;" "&amp;$AB$90,
IF(AC91=1,"mit Zeile"&amp;" "&amp;$AC$90,
IF(AD91=1,"mit Zeile"&amp;" "&amp;$AD$90,
IF(AE91=1,"mit Zeile"&amp;" "&amp;$AE$90,
IF(AF91=1,"mit Zeile"&amp;" "&amp;$AF$90,
IF(AG91=1,"mit Zeile"&amp;" "&amp;$AG$90,
IF(AI91=1,"mit Zeile"&amp;" "&amp;$AI$90,
IF(AJ91=1,"mit Zeile"&amp;" "&amp;$AJ$90,
IF(AK91=1,"mit Zeile"&amp;" "&amp;$AK$90,
IF(AL91=1,"mit Zeile"&amp;" "&amp;$AL$90,
IF(AM91=1,"mit Zeile"&amp;" "&amp;$AM$90,
IF(AN91=1,"mit Zeile"&amp;" "&amp;$AN$90,
""))))))))))))))))))))))</f>
        <v/>
      </c>
      <c r="M91" s="107"/>
      <c r="N91" s="119">
        <v>38</v>
      </c>
      <c r="O91" s="121">
        <f>IF(ISNA(MATCH($B38,PO!$A$2:$AAC$2,0)),0,MATCH($B38,PO!$A$2:$AAC$2,0))</f>
        <v>0</v>
      </c>
      <c r="P91" s="123">
        <f>IF(ISNA(MATCH($B38,PO!$B$1:$B$706,0)),0,MATCH($B38,PO!$B$1:$B$706,0))</f>
        <v>0</v>
      </c>
      <c r="Q91" s="121">
        <f ca="1">IFERROR(INDIRECT("PO!"&amp;"Z"&amp;$O$91&amp;"S"&amp;P91,0),0)</f>
        <v>0</v>
      </c>
      <c r="R91" s="123">
        <f ca="1">IFERROR(INDIRECT("PO!"&amp;"Z"&amp;$O$92&amp;"S"&amp;P91,0),0)</f>
        <v>0</v>
      </c>
      <c r="S91" s="123">
        <f ca="1">IFERROR(INDIRECT("PO!"&amp;"Z"&amp;$O$93&amp;"S"&amp;$P91,0),0)</f>
        <v>0</v>
      </c>
      <c r="T91" s="123">
        <f ca="1">IFERROR(INDIRECT("PO!"&amp;"Z"&amp;$O$94&amp;"S"&amp;$P91,0),0)</f>
        <v>0</v>
      </c>
      <c r="U91" s="123">
        <f ca="1">IFERROR(INDIRECT("PO!"&amp;"Z"&amp;$O$95&amp;"S"&amp;$P91,0),0)</f>
        <v>0</v>
      </c>
      <c r="V91" s="123">
        <f ca="1">IFERROR(INDIRECT("PO!"&amp;"Z"&amp;$O$96&amp;"S"&amp;$P91,0),0)</f>
        <v>0</v>
      </c>
      <c r="W91" s="123">
        <f ca="1">IFERROR(INDIRECT("PO!"&amp;"Z"&amp;$O$97&amp;"S"&amp;$P91,0),0)</f>
        <v>0</v>
      </c>
      <c r="X91" s="123">
        <f ca="1">IFERROR(INDIRECT("PO!"&amp;"Z"&amp;$O$98&amp;"S"&amp;$P91,0),0)</f>
        <v>0</v>
      </c>
      <c r="Y91" s="123">
        <f ca="1">IFERROR(INDIRECT("PO!"&amp;"Z"&amp;$O$99&amp;"S"&amp;$P91,0),0)</f>
        <v>0</v>
      </c>
      <c r="Z91" s="121">
        <f ca="1">IFERROR(INDIRECT("PO!"&amp;"Z"&amp;$O$100&amp;"S"&amp;$P91,0),0)</f>
        <v>0</v>
      </c>
      <c r="AA91" s="123">
        <f ca="1">IFERROR(INDIRECT("PO!"&amp;"Z"&amp;$O$101&amp;"S"&amp;$P91,0),0)</f>
        <v>0</v>
      </c>
      <c r="AB91" s="123">
        <f ca="1">IFERROR(INDIRECT("PO!"&amp;"Z"&amp;$O$102&amp;"S"&amp;$P91,0),0)</f>
        <v>0</v>
      </c>
      <c r="AC91" s="123">
        <f ca="1">IFERROR(INDIRECT("PO!"&amp;"Z"&amp;$O$103&amp;"S"&amp;$P91,0),0)</f>
        <v>0</v>
      </c>
      <c r="AD91" s="123">
        <f ca="1">IFERROR(INDIRECT("PO!"&amp;"Z"&amp;$O$104&amp;"S"&amp;$P91,0),0)</f>
        <v>0</v>
      </c>
      <c r="AE91" s="123">
        <f ca="1">IFERROR(INDIRECT("PO!"&amp;"Z"&amp;$O$105&amp;"S"&amp;$P91,0),0)</f>
        <v>0</v>
      </c>
      <c r="AF91" s="123">
        <f ca="1">IFERROR(INDIRECT("PO!"&amp;"Z"&amp;$O$106&amp;"S"&amp;$P91,0),0)</f>
        <v>0</v>
      </c>
      <c r="AG91" s="123">
        <f ca="1">IFERROR(INDIRECT("PO!"&amp;"Z"&amp;$O$107&amp;"S"&amp;$P91,0),0)</f>
        <v>0</v>
      </c>
      <c r="AH91" s="123">
        <f ca="1">IFERROR(INDIRECT("PO!"&amp;"Z"&amp;$O$108&amp;"S"&amp;$P91,0),0)</f>
        <v>0</v>
      </c>
      <c r="AI91" s="121">
        <f ca="1">IFERROR(INDIRECT("PO!"&amp;"Z"&amp;$O$109&amp;"S"&amp;$P91,0),0)</f>
        <v>0</v>
      </c>
      <c r="AJ91" s="123">
        <f ca="1">IFERROR(INDIRECT("PO!"&amp;"Z"&amp;$O$110&amp;"S"&amp;$P91,0),0)</f>
        <v>0</v>
      </c>
      <c r="AK91" s="123">
        <f ca="1">IFERROR(INDIRECT("PO!"&amp;"Z"&amp;$O$111&amp;"S"&amp;$P91,0),0)</f>
        <v>0</v>
      </c>
      <c r="AL91" s="123">
        <f ca="1">IFERROR(INDIRECT("PO!"&amp;"Z"&amp;$O$112&amp;"S"&amp;$P91,0),0)</f>
        <v>0</v>
      </c>
      <c r="AM91" s="123">
        <f ca="1">IFERROR(INDIRECT("PO!"&amp;"Z"&amp;$O$113&amp;"S"&amp;$P91,0),0)</f>
        <v>0</v>
      </c>
      <c r="AN91" s="123">
        <f ca="1">IFERROR(INDIRECT("PO!"&amp;"Z"&amp;$O$114&amp;"S"&amp;$P91,0),0)</f>
        <v>0</v>
      </c>
      <c r="AO91" s="122">
        <f ca="1">IFERROR(INDIRECT("PO!"&amp;"Z"&amp;$O$115&amp;"S"&amp;$P91,0),0)</f>
        <v>0</v>
      </c>
      <c r="AP91" s="107"/>
      <c r="AQ91" s="92"/>
      <c r="AR91" s="92"/>
      <c r="AS91" s="92"/>
      <c r="AT91" s="92"/>
      <c r="AU91" s="92"/>
      <c r="AV91" s="92"/>
      <c r="AW91" s="92"/>
      <c r="AX91" s="92"/>
      <c r="AY91" s="92"/>
      <c r="AZ91" s="92"/>
      <c r="BA91" s="92"/>
      <c r="BB91" s="92"/>
      <c r="BC91" s="92"/>
      <c r="BD91" s="92"/>
      <c r="BE91" s="92"/>
      <c r="BF91" s="92"/>
      <c r="BG91" s="92"/>
      <c r="BH91" s="92"/>
    </row>
    <row r="92" spans="1:60" x14ac:dyDescent="0.2">
      <c r="A92" s="92"/>
      <c r="B92" s="92"/>
      <c r="C92" s="92"/>
      <c r="D92" s="93"/>
      <c r="E92" s="92"/>
      <c r="F92" s="92"/>
      <c r="G92" s="92"/>
      <c r="H92" s="108"/>
      <c r="I92" s="107"/>
      <c r="J92" s="107"/>
      <c r="K92" s="107"/>
      <c r="L92" s="120" t="str">
        <f t="shared" ref="L92:L115" ca="1" si="8">IF(Q92=1,"mit Zeile"&amp;" "&amp;$Q$90,
IF(R92=1,"mit Zeile"&amp;" "&amp;$R$90,
IF(S92=1,"mit Zeile"&amp;" "&amp;$S$90,
IF(T92=1,"mit Zeile"&amp;" "&amp;$T$90,
IF(U92=1,"mit Zeile"&amp;" "&amp;$U$90,
IF(V92=1,"mit Zeile"&amp;" "&amp;$V$90,
IF(W92=1,"mit Zeile"&amp;" "&amp;$W$90,
IF(X92=1,"mit Zeile"&amp;" "&amp;$X$90,
IF(Z92=1,"mit Zeile"&amp;" "&amp;$Z$90,
IF(AA92=1,"mit Zeile"&amp;" "&amp;$AA$90,
IF(AB92=1,"mit Zeile"&amp;" "&amp;$AB$90,
IF(AC92=1,"mit Zeile"&amp;" "&amp;$AC$90,
IF(AD92=1,"mit Zeile"&amp;" "&amp;$AD$90,
IF(AE92=1,"mit Zeile"&amp;" "&amp;$AE$90,
IF(AF92=1,"mit Zeile"&amp;" "&amp;$AF$90,
IF(AG92=1,"mit Zeile"&amp;" "&amp;$AG$90,
IF(AI92=1,"mit Zeile"&amp;" "&amp;$AI$90,
IF(AJ92=1,"mit Zeile"&amp;" "&amp;$AJ$90,
IF(AK92=1,"mit Zeile"&amp;" "&amp;$AK$90,
IF(AL92=1,"mit Zeile"&amp;" "&amp;$AL$90,
IF(AM92=1,"mit Zeile"&amp;" "&amp;$AM$90,
IF(AN92=1,"mit Zeile"&amp;" "&amp;$AN$90,
""))))))))))))))))))))))</f>
        <v/>
      </c>
      <c r="M92" s="107"/>
      <c r="N92" s="119">
        <v>39</v>
      </c>
      <c r="O92" s="105">
        <f>IF(ISNA(MATCH($B39,PO!$A$2:$AAC$2,0)),0,MATCH($B39,PO!$A$2:$AAC$2,0))</f>
        <v>0</v>
      </c>
      <c r="P92" s="106">
        <f>IF(ISNA(MATCH($B39,PO!$B$1:$B$706,0)),0,MATCH($B39,PO!$B$1:$B$706,0))</f>
        <v>0</v>
      </c>
      <c r="Q92" s="105">
        <f t="shared" ref="Q92:Q114" ca="1" si="9">IFERROR(INDIRECT("PO!"&amp;"Z"&amp;$O$91&amp;"S"&amp;P92,0),0)</f>
        <v>0</v>
      </c>
      <c r="R92" s="106">
        <f t="shared" ref="R92:R114" ca="1" si="10">IFERROR(INDIRECT("PO!"&amp;"Z"&amp;$O$92&amp;"S"&amp;P92,0),0)</f>
        <v>0</v>
      </c>
      <c r="S92" s="106">
        <f t="shared" ref="S92:S114" ca="1" si="11">IFERROR(INDIRECT("PO!"&amp;"Z"&amp;$O$93&amp;"S"&amp;$P92,0),0)</f>
        <v>0</v>
      </c>
      <c r="T92" s="106">
        <f t="shared" ref="T92:T114" ca="1" si="12">IFERROR(INDIRECT("PO!"&amp;"Z"&amp;$O$94&amp;"S"&amp;$P92,0),0)</f>
        <v>0</v>
      </c>
      <c r="U92" s="106">
        <f t="shared" ref="U92:U114" ca="1" si="13">IFERROR(INDIRECT("PO!"&amp;"Z"&amp;$O$95&amp;"S"&amp;$P92,0),0)</f>
        <v>0</v>
      </c>
      <c r="V92" s="106">
        <f t="shared" ref="V92:V114" ca="1" si="14">IFERROR(INDIRECT("PO!"&amp;"Z"&amp;$O$96&amp;"S"&amp;$P92,0),0)</f>
        <v>0</v>
      </c>
      <c r="W92" s="106">
        <f t="shared" ref="W92:W114" ca="1" si="15">IFERROR(INDIRECT("PO!"&amp;"Z"&amp;$O$97&amp;"S"&amp;$P92,0),0)</f>
        <v>0</v>
      </c>
      <c r="X92" s="106">
        <f t="shared" ref="X92:X114" ca="1" si="16">IFERROR(INDIRECT("PO!"&amp;"Z"&amp;$O$98&amp;"S"&amp;$P92,0),0)</f>
        <v>0</v>
      </c>
      <c r="Y92" s="106">
        <f t="shared" ref="Y92:Y114" ca="1" si="17">IFERROR(INDIRECT("PO!"&amp;"Z"&amp;$O$99&amp;"S"&amp;$P92,0),0)</f>
        <v>0</v>
      </c>
      <c r="Z92" s="105">
        <f t="shared" ref="Z92:Z114" ca="1" si="18">IFERROR(INDIRECT("PO!"&amp;"Z"&amp;$O$100&amp;"S"&amp;$P92,0),0)</f>
        <v>0</v>
      </c>
      <c r="AA92" s="106">
        <f t="shared" ref="AA92:AA114" ca="1" si="19">IFERROR(INDIRECT("PO!"&amp;"Z"&amp;$O$101&amp;"S"&amp;$P92,0),0)</f>
        <v>0</v>
      </c>
      <c r="AB92" s="106">
        <f t="shared" ref="AB92:AB114" ca="1" si="20">IFERROR(INDIRECT("PO!"&amp;"Z"&amp;$O$102&amp;"S"&amp;$P92,0),0)</f>
        <v>0</v>
      </c>
      <c r="AC92" s="106">
        <f t="shared" ref="AC92:AC114" ca="1" si="21">IFERROR(INDIRECT("PO!"&amp;"Z"&amp;$O$103&amp;"S"&amp;$P92,0),0)</f>
        <v>0</v>
      </c>
      <c r="AD92" s="106">
        <f t="shared" ref="AD92:AD114" ca="1" si="22">IFERROR(INDIRECT("PO!"&amp;"Z"&amp;$O$104&amp;"S"&amp;$P92,0),0)</f>
        <v>0</v>
      </c>
      <c r="AE92" s="106">
        <f t="shared" ref="AE92:AE114" ca="1" si="23">IFERROR(INDIRECT("PO!"&amp;"Z"&amp;$O$105&amp;"S"&amp;$P92,0),0)</f>
        <v>0</v>
      </c>
      <c r="AF92" s="106">
        <f t="shared" ref="AF92:AF114" ca="1" si="24">IFERROR(INDIRECT("PO!"&amp;"Z"&amp;$O$106&amp;"S"&amp;$P92,0),0)</f>
        <v>0</v>
      </c>
      <c r="AG92" s="106">
        <f t="shared" ref="AG92:AG114" ca="1" si="25">IFERROR(INDIRECT("PO!"&amp;"Z"&amp;$O$107&amp;"S"&amp;$P92,0),0)</f>
        <v>0</v>
      </c>
      <c r="AH92" s="106">
        <f t="shared" ref="AH92:AH114" ca="1" si="26">IFERROR(INDIRECT("PO!"&amp;"Z"&amp;$O$108&amp;"S"&amp;$P92,0),0)</f>
        <v>0</v>
      </c>
      <c r="AI92" s="105">
        <f t="shared" ref="AI92:AI114" ca="1" si="27">IFERROR(INDIRECT("PO!"&amp;"Z"&amp;$O$109&amp;"S"&amp;$P92,0),0)</f>
        <v>0</v>
      </c>
      <c r="AJ92" s="106">
        <f t="shared" ref="AJ92:AJ114" ca="1" si="28">IFERROR(INDIRECT("PO!"&amp;"Z"&amp;$O$110&amp;"S"&amp;$P92,0),0)</f>
        <v>0</v>
      </c>
      <c r="AK92" s="106">
        <f t="shared" ref="AK92:AK114" ca="1" si="29">IFERROR(INDIRECT("PO!"&amp;"Z"&amp;$O$111&amp;"S"&amp;$P92,0),0)</f>
        <v>0</v>
      </c>
      <c r="AL92" s="106">
        <f t="shared" ref="AL92:AL114" ca="1" si="30">IFERROR(INDIRECT("PO!"&amp;"Z"&amp;$O$112&amp;"S"&amp;$P92,0),0)</f>
        <v>0</v>
      </c>
      <c r="AM92" s="106">
        <f t="shared" ref="AM92:AM114" ca="1" si="31">IFERROR(INDIRECT("PO!"&amp;"Z"&amp;$O$113&amp;"S"&amp;$P92,0),0)</f>
        <v>0</v>
      </c>
      <c r="AN92" s="106">
        <f t="shared" ref="AN92:AN114" ca="1" si="32">IFERROR(INDIRECT("PO!"&amp;"Z"&amp;$O$114&amp;"S"&amp;$P92,0),0)</f>
        <v>0</v>
      </c>
      <c r="AO92" s="124">
        <f t="shared" ref="AO92:AO114" ca="1" si="33">IFERROR(INDIRECT("PO!"&amp;"Z"&amp;$O$115&amp;"S"&amp;$P92,0),0)</f>
        <v>0</v>
      </c>
      <c r="AP92" s="107"/>
      <c r="AQ92" s="92"/>
      <c r="AR92" s="92"/>
      <c r="AS92" s="92"/>
      <c r="AT92" s="92"/>
      <c r="AU92" s="92"/>
      <c r="AV92" s="92"/>
      <c r="AW92" s="92"/>
      <c r="AX92" s="92"/>
      <c r="AY92" s="92"/>
      <c r="AZ92" s="92"/>
      <c r="BA92" s="92"/>
      <c r="BB92" s="92"/>
      <c r="BC92" s="92"/>
      <c r="BD92" s="92"/>
      <c r="BE92" s="92"/>
      <c r="BF92" s="92"/>
      <c r="BG92" s="92"/>
      <c r="BH92" s="92"/>
    </row>
    <row r="93" spans="1:60" x14ac:dyDescent="0.2">
      <c r="A93" s="92"/>
      <c r="B93" s="92"/>
      <c r="C93" s="92"/>
      <c r="D93" s="93"/>
      <c r="E93" s="92"/>
      <c r="F93" s="92"/>
      <c r="G93" s="92"/>
      <c r="H93" s="108"/>
      <c r="I93" s="107"/>
      <c r="J93" s="107"/>
      <c r="K93" s="107"/>
      <c r="L93" s="120" t="str">
        <f t="shared" ca="1" si="8"/>
        <v/>
      </c>
      <c r="M93" s="107"/>
      <c r="N93" s="119">
        <v>40</v>
      </c>
      <c r="O93" s="105">
        <f>IF(ISNA(MATCH($B40,PO!$A$2:$AAC$2,0)),0,MATCH($B40,PO!$A$2:$AAC$2,0))</f>
        <v>0</v>
      </c>
      <c r="P93" s="106">
        <f>IF(ISNA(MATCH($B40,PO!$B$1:$B$706,0)),0,MATCH($B40,PO!$B$1:$B$706,0))</f>
        <v>0</v>
      </c>
      <c r="Q93" s="105">
        <f ca="1">IFERROR(INDIRECT("PO!"&amp;"Z"&amp;$O$91&amp;"S"&amp;P93,0),0)</f>
        <v>0</v>
      </c>
      <c r="R93" s="106">
        <f t="shared" ca="1" si="10"/>
        <v>0</v>
      </c>
      <c r="S93" s="106">
        <f t="shared" ca="1" si="11"/>
        <v>0</v>
      </c>
      <c r="T93" s="106">
        <f t="shared" ca="1" si="12"/>
        <v>0</v>
      </c>
      <c r="U93" s="106">
        <f t="shared" ca="1" si="13"/>
        <v>0</v>
      </c>
      <c r="V93" s="106">
        <f t="shared" ca="1" si="14"/>
        <v>0</v>
      </c>
      <c r="W93" s="106">
        <f t="shared" ca="1" si="15"/>
        <v>0</v>
      </c>
      <c r="X93" s="106">
        <f t="shared" ca="1" si="16"/>
        <v>0</v>
      </c>
      <c r="Y93" s="106">
        <f t="shared" ca="1" si="17"/>
        <v>0</v>
      </c>
      <c r="Z93" s="105">
        <f t="shared" ca="1" si="18"/>
        <v>0</v>
      </c>
      <c r="AA93" s="106">
        <f t="shared" ca="1" si="19"/>
        <v>0</v>
      </c>
      <c r="AB93" s="106">
        <f t="shared" ca="1" si="20"/>
        <v>0</v>
      </c>
      <c r="AC93" s="106">
        <f t="shared" ca="1" si="21"/>
        <v>0</v>
      </c>
      <c r="AD93" s="106">
        <f t="shared" ca="1" si="22"/>
        <v>0</v>
      </c>
      <c r="AE93" s="106">
        <f t="shared" ca="1" si="23"/>
        <v>0</v>
      </c>
      <c r="AF93" s="106">
        <f t="shared" ca="1" si="24"/>
        <v>0</v>
      </c>
      <c r="AG93" s="106">
        <f t="shared" ca="1" si="25"/>
        <v>0</v>
      </c>
      <c r="AH93" s="106">
        <f t="shared" ca="1" si="26"/>
        <v>0</v>
      </c>
      <c r="AI93" s="105">
        <f t="shared" ca="1" si="27"/>
        <v>0</v>
      </c>
      <c r="AJ93" s="106">
        <f t="shared" ca="1" si="28"/>
        <v>0</v>
      </c>
      <c r="AK93" s="106">
        <f t="shared" ca="1" si="29"/>
        <v>0</v>
      </c>
      <c r="AL93" s="106">
        <f t="shared" ca="1" si="30"/>
        <v>0</v>
      </c>
      <c r="AM93" s="106">
        <f t="shared" ca="1" si="31"/>
        <v>0</v>
      </c>
      <c r="AN93" s="106">
        <f t="shared" ca="1" si="32"/>
        <v>0</v>
      </c>
      <c r="AO93" s="124">
        <f t="shared" ca="1" si="33"/>
        <v>0</v>
      </c>
      <c r="AP93" s="107"/>
      <c r="AQ93" s="92"/>
      <c r="AR93" s="92"/>
      <c r="AS93" s="92"/>
      <c r="AT93" s="92"/>
      <c r="AU93" s="92"/>
      <c r="AV93" s="92"/>
      <c r="AW93" s="92"/>
      <c r="AX93" s="92"/>
      <c r="AY93" s="92"/>
      <c r="AZ93" s="92"/>
      <c r="BA93" s="92"/>
      <c r="BB93" s="92"/>
      <c r="BC93" s="92"/>
      <c r="BD93" s="92"/>
      <c r="BE93" s="92"/>
      <c r="BF93" s="92"/>
      <c r="BG93" s="92"/>
      <c r="BH93" s="92"/>
    </row>
    <row r="94" spans="1:60" x14ac:dyDescent="0.2">
      <c r="A94" s="92"/>
      <c r="B94" s="92"/>
      <c r="C94" s="92"/>
      <c r="D94" s="93"/>
      <c r="E94" s="92"/>
      <c r="F94" s="92"/>
      <c r="G94" s="92"/>
      <c r="H94" s="108"/>
      <c r="I94" s="107"/>
      <c r="J94" s="107"/>
      <c r="K94" s="107"/>
      <c r="L94" s="120" t="str">
        <f t="shared" ca="1" si="8"/>
        <v/>
      </c>
      <c r="M94" s="107"/>
      <c r="N94" s="119">
        <v>41</v>
      </c>
      <c r="O94" s="105">
        <f>IF(ISNA(MATCH($B41,PO!$A$2:$AAC$2,0)),0,MATCH($B41,PO!$A$2:$AAC$2,0))</f>
        <v>0</v>
      </c>
      <c r="P94" s="106">
        <f>IF(ISNA(MATCH($B41,PO!$B$1:$B$706,0)),0,MATCH($B41,PO!$B$1:$B$706,0))</f>
        <v>0</v>
      </c>
      <c r="Q94" s="105">
        <f t="shared" ca="1" si="9"/>
        <v>0</v>
      </c>
      <c r="R94" s="106">
        <f t="shared" ca="1" si="10"/>
        <v>0</v>
      </c>
      <c r="S94" s="106">
        <f t="shared" ca="1" si="11"/>
        <v>0</v>
      </c>
      <c r="T94" s="106">
        <f t="shared" ca="1" si="12"/>
        <v>0</v>
      </c>
      <c r="U94" s="106">
        <f t="shared" ca="1" si="13"/>
        <v>0</v>
      </c>
      <c r="V94" s="106">
        <f t="shared" ca="1" si="14"/>
        <v>0</v>
      </c>
      <c r="W94" s="106">
        <f t="shared" ca="1" si="15"/>
        <v>0</v>
      </c>
      <c r="X94" s="106">
        <f t="shared" ca="1" si="16"/>
        <v>0</v>
      </c>
      <c r="Y94" s="106">
        <f t="shared" ca="1" si="17"/>
        <v>0</v>
      </c>
      <c r="Z94" s="105">
        <f t="shared" ca="1" si="18"/>
        <v>0</v>
      </c>
      <c r="AA94" s="106">
        <f t="shared" ca="1" si="19"/>
        <v>0</v>
      </c>
      <c r="AB94" s="106">
        <f t="shared" ca="1" si="20"/>
        <v>0</v>
      </c>
      <c r="AC94" s="106">
        <f t="shared" ca="1" si="21"/>
        <v>0</v>
      </c>
      <c r="AD94" s="106">
        <f t="shared" ca="1" si="22"/>
        <v>0</v>
      </c>
      <c r="AE94" s="106">
        <f t="shared" ca="1" si="23"/>
        <v>0</v>
      </c>
      <c r="AF94" s="106">
        <f t="shared" ca="1" si="24"/>
        <v>0</v>
      </c>
      <c r="AG94" s="106">
        <f t="shared" ca="1" si="25"/>
        <v>0</v>
      </c>
      <c r="AH94" s="106">
        <f t="shared" ca="1" si="26"/>
        <v>0</v>
      </c>
      <c r="AI94" s="105">
        <f t="shared" ca="1" si="27"/>
        <v>0</v>
      </c>
      <c r="AJ94" s="106">
        <f t="shared" ca="1" si="28"/>
        <v>0</v>
      </c>
      <c r="AK94" s="106">
        <f t="shared" ca="1" si="29"/>
        <v>0</v>
      </c>
      <c r="AL94" s="106">
        <f t="shared" ca="1" si="30"/>
        <v>0</v>
      </c>
      <c r="AM94" s="106">
        <f t="shared" ca="1" si="31"/>
        <v>0</v>
      </c>
      <c r="AN94" s="106">
        <f t="shared" ca="1" si="32"/>
        <v>0</v>
      </c>
      <c r="AO94" s="124">
        <f t="shared" ca="1" si="33"/>
        <v>0</v>
      </c>
      <c r="AP94" s="107"/>
      <c r="AQ94" s="92"/>
      <c r="AR94" s="92"/>
      <c r="AS94" s="92"/>
      <c r="AT94" s="92"/>
      <c r="AU94" s="92"/>
      <c r="AV94" s="92"/>
      <c r="AW94" s="92"/>
      <c r="AX94" s="92"/>
      <c r="AY94" s="92"/>
      <c r="AZ94" s="92"/>
      <c r="BA94" s="92"/>
      <c r="BB94" s="92"/>
      <c r="BC94" s="92"/>
      <c r="BD94" s="92"/>
      <c r="BE94" s="92"/>
      <c r="BF94" s="92"/>
      <c r="BG94" s="92"/>
      <c r="BH94" s="92"/>
    </row>
    <row r="95" spans="1:60" x14ac:dyDescent="0.2">
      <c r="A95" s="92"/>
      <c r="B95" s="92"/>
      <c r="C95" s="92"/>
      <c r="D95" s="93"/>
      <c r="E95" s="92"/>
      <c r="F95" s="92"/>
      <c r="G95" s="92"/>
      <c r="H95" s="108"/>
      <c r="I95" s="107"/>
      <c r="J95" s="107"/>
      <c r="K95" s="107"/>
      <c r="L95" s="120" t="str">
        <f t="shared" ca="1" si="8"/>
        <v/>
      </c>
      <c r="M95" s="107"/>
      <c r="N95" s="119">
        <v>42</v>
      </c>
      <c r="O95" s="105">
        <f>IF(ISNA(MATCH($B42,PO!$A$2:$AAC$2,0)),0,MATCH($B42,PO!$A$2:$AAC$2,0))</f>
        <v>0</v>
      </c>
      <c r="P95" s="106">
        <f>IF(ISNA(MATCH($B42,PO!$B$1:$B$706,0)),0,MATCH($B42,PO!$B$1:$B$706,0))</f>
        <v>0</v>
      </c>
      <c r="Q95" s="105">
        <f t="shared" ca="1" si="9"/>
        <v>0</v>
      </c>
      <c r="R95" s="106">
        <f t="shared" ca="1" si="10"/>
        <v>0</v>
      </c>
      <c r="S95" s="106">
        <f t="shared" ca="1" si="11"/>
        <v>0</v>
      </c>
      <c r="T95" s="106">
        <f t="shared" ca="1" si="12"/>
        <v>0</v>
      </c>
      <c r="U95" s="106">
        <f t="shared" ca="1" si="13"/>
        <v>0</v>
      </c>
      <c r="V95" s="106">
        <f t="shared" ca="1" si="14"/>
        <v>0</v>
      </c>
      <c r="W95" s="106">
        <f t="shared" ca="1" si="15"/>
        <v>0</v>
      </c>
      <c r="X95" s="106">
        <f t="shared" ca="1" si="16"/>
        <v>0</v>
      </c>
      <c r="Y95" s="106">
        <f t="shared" ca="1" si="17"/>
        <v>0</v>
      </c>
      <c r="Z95" s="105">
        <f t="shared" ca="1" si="18"/>
        <v>0</v>
      </c>
      <c r="AA95" s="106">
        <f t="shared" ca="1" si="19"/>
        <v>0</v>
      </c>
      <c r="AB95" s="106">
        <f t="shared" ca="1" si="20"/>
        <v>0</v>
      </c>
      <c r="AC95" s="106">
        <f t="shared" ca="1" si="21"/>
        <v>0</v>
      </c>
      <c r="AD95" s="106">
        <f t="shared" ca="1" si="22"/>
        <v>0</v>
      </c>
      <c r="AE95" s="106">
        <f t="shared" ca="1" si="23"/>
        <v>0</v>
      </c>
      <c r="AF95" s="106">
        <f t="shared" ca="1" si="24"/>
        <v>0</v>
      </c>
      <c r="AG95" s="106">
        <f t="shared" ca="1" si="25"/>
        <v>0</v>
      </c>
      <c r="AH95" s="106">
        <f t="shared" ca="1" si="26"/>
        <v>0</v>
      </c>
      <c r="AI95" s="105">
        <f t="shared" ca="1" si="27"/>
        <v>0</v>
      </c>
      <c r="AJ95" s="106">
        <f t="shared" ca="1" si="28"/>
        <v>0</v>
      </c>
      <c r="AK95" s="106">
        <f t="shared" ca="1" si="29"/>
        <v>0</v>
      </c>
      <c r="AL95" s="106">
        <f t="shared" ca="1" si="30"/>
        <v>0</v>
      </c>
      <c r="AM95" s="106">
        <f t="shared" ca="1" si="31"/>
        <v>0</v>
      </c>
      <c r="AN95" s="106">
        <f t="shared" ca="1" si="32"/>
        <v>0</v>
      </c>
      <c r="AO95" s="124">
        <f t="shared" ca="1" si="33"/>
        <v>0</v>
      </c>
      <c r="AP95" s="107"/>
      <c r="AQ95" s="92"/>
      <c r="AR95" s="92"/>
      <c r="AS95" s="92"/>
      <c r="AT95" s="92"/>
      <c r="AU95" s="92"/>
      <c r="AV95" s="92"/>
      <c r="AW95" s="92"/>
      <c r="AX95" s="92"/>
      <c r="AY95" s="92"/>
      <c r="AZ95" s="92"/>
      <c r="BA95" s="92"/>
      <c r="BB95" s="92"/>
      <c r="BC95" s="92"/>
      <c r="BD95" s="92"/>
      <c r="BE95" s="92"/>
      <c r="BF95" s="92"/>
      <c r="BG95" s="92"/>
      <c r="BH95" s="92"/>
    </row>
    <row r="96" spans="1:60" x14ac:dyDescent="0.2">
      <c r="A96" s="92"/>
      <c r="B96" s="92"/>
      <c r="C96" s="92"/>
      <c r="D96" s="93"/>
      <c r="E96" s="92"/>
      <c r="F96" s="92"/>
      <c r="G96" s="92"/>
      <c r="H96" s="108"/>
      <c r="I96" s="107"/>
      <c r="J96" s="107"/>
      <c r="K96" s="107"/>
      <c r="L96" s="120" t="str">
        <f t="shared" ca="1" si="8"/>
        <v/>
      </c>
      <c r="M96" s="107"/>
      <c r="N96" s="119">
        <v>43</v>
      </c>
      <c r="O96" s="105">
        <f>IF(ISNA(MATCH($B43,PO!$A$2:$AAC$2,0)),0,MATCH($B43,PO!$A$2:$AAC$2,0))</f>
        <v>0</v>
      </c>
      <c r="P96" s="106">
        <f>IF(ISNA(MATCH($B43,PO!$B$1:$B$706,0)),0,MATCH($B43,PO!$B$1:$B$706,0))</f>
        <v>0</v>
      </c>
      <c r="Q96" s="105">
        <f t="shared" ca="1" si="9"/>
        <v>0</v>
      </c>
      <c r="R96" s="106">
        <f t="shared" ca="1" si="10"/>
        <v>0</v>
      </c>
      <c r="S96" s="106">
        <f t="shared" ca="1" si="11"/>
        <v>0</v>
      </c>
      <c r="T96" s="106">
        <f t="shared" ca="1" si="12"/>
        <v>0</v>
      </c>
      <c r="U96" s="106">
        <f t="shared" ca="1" si="13"/>
        <v>0</v>
      </c>
      <c r="V96" s="106">
        <f t="shared" ca="1" si="14"/>
        <v>0</v>
      </c>
      <c r="W96" s="106">
        <f t="shared" ca="1" si="15"/>
        <v>0</v>
      </c>
      <c r="X96" s="106">
        <f t="shared" ca="1" si="16"/>
        <v>0</v>
      </c>
      <c r="Y96" s="106">
        <f t="shared" ca="1" si="17"/>
        <v>0</v>
      </c>
      <c r="Z96" s="105">
        <f t="shared" ca="1" si="18"/>
        <v>0</v>
      </c>
      <c r="AA96" s="106">
        <f t="shared" ca="1" si="19"/>
        <v>0</v>
      </c>
      <c r="AB96" s="106">
        <f t="shared" ca="1" si="20"/>
        <v>0</v>
      </c>
      <c r="AC96" s="106">
        <f t="shared" ca="1" si="21"/>
        <v>0</v>
      </c>
      <c r="AD96" s="106">
        <f t="shared" ca="1" si="22"/>
        <v>0</v>
      </c>
      <c r="AE96" s="106">
        <f t="shared" ca="1" si="23"/>
        <v>0</v>
      </c>
      <c r="AF96" s="106">
        <f t="shared" ca="1" si="24"/>
        <v>0</v>
      </c>
      <c r="AG96" s="106">
        <f t="shared" ca="1" si="25"/>
        <v>0</v>
      </c>
      <c r="AH96" s="106">
        <f t="shared" ca="1" si="26"/>
        <v>0</v>
      </c>
      <c r="AI96" s="105">
        <f t="shared" ca="1" si="27"/>
        <v>0</v>
      </c>
      <c r="AJ96" s="106">
        <f t="shared" ca="1" si="28"/>
        <v>0</v>
      </c>
      <c r="AK96" s="106">
        <f t="shared" ca="1" si="29"/>
        <v>0</v>
      </c>
      <c r="AL96" s="106">
        <f t="shared" ca="1" si="30"/>
        <v>0</v>
      </c>
      <c r="AM96" s="106">
        <f t="shared" ca="1" si="31"/>
        <v>0</v>
      </c>
      <c r="AN96" s="106">
        <f t="shared" ca="1" si="32"/>
        <v>0</v>
      </c>
      <c r="AO96" s="124">
        <f t="shared" ca="1" si="33"/>
        <v>0</v>
      </c>
      <c r="AP96" s="107"/>
      <c r="AQ96" s="92"/>
      <c r="AR96" s="92"/>
      <c r="AS96" s="92"/>
      <c r="AT96" s="92"/>
      <c r="AU96" s="92"/>
      <c r="AV96" s="92"/>
      <c r="AW96" s="92"/>
      <c r="AX96" s="92"/>
      <c r="AY96" s="92"/>
      <c r="AZ96" s="92"/>
      <c r="BA96" s="92"/>
      <c r="BB96" s="92"/>
      <c r="BC96" s="92"/>
      <c r="BD96" s="92"/>
      <c r="BE96" s="92"/>
      <c r="BF96" s="92"/>
      <c r="BG96" s="92"/>
      <c r="BH96" s="92"/>
    </row>
    <row r="97" spans="1:60" x14ac:dyDescent="0.2">
      <c r="A97" s="92"/>
      <c r="B97" s="92"/>
      <c r="C97" s="92"/>
      <c r="D97" s="93"/>
      <c r="E97" s="92"/>
      <c r="F97" s="92"/>
      <c r="G97" s="92"/>
      <c r="H97" s="108"/>
      <c r="I97" s="107"/>
      <c r="J97" s="107"/>
      <c r="K97" s="107"/>
      <c r="L97" s="120" t="str">
        <f t="shared" ca="1" si="8"/>
        <v/>
      </c>
      <c r="M97" s="107"/>
      <c r="N97" s="119">
        <v>44</v>
      </c>
      <c r="O97" s="105">
        <f>IF(ISNA(MATCH($B44,PO!$A$2:$AAC$2,0)),0,MATCH($B44,PO!$A$2:$AAC$2,0))</f>
        <v>0</v>
      </c>
      <c r="P97" s="106">
        <f>IF(ISNA(MATCH($B44,PO!$B$1:$B$706,0)),0,MATCH($B44,PO!$B$1:$B$706,0))</f>
        <v>0</v>
      </c>
      <c r="Q97" s="105">
        <f t="shared" ca="1" si="9"/>
        <v>0</v>
      </c>
      <c r="R97" s="106">
        <f t="shared" ca="1" si="10"/>
        <v>0</v>
      </c>
      <c r="S97" s="106">
        <f t="shared" ca="1" si="11"/>
        <v>0</v>
      </c>
      <c r="T97" s="106">
        <f t="shared" ca="1" si="12"/>
        <v>0</v>
      </c>
      <c r="U97" s="106">
        <f t="shared" ca="1" si="13"/>
        <v>0</v>
      </c>
      <c r="V97" s="106">
        <f t="shared" ca="1" si="14"/>
        <v>0</v>
      </c>
      <c r="W97" s="106">
        <f t="shared" ca="1" si="15"/>
        <v>0</v>
      </c>
      <c r="X97" s="106">
        <f t="shared" ca="1" si="16"/>
        <v>0</v>
      </c>
      <c r="Y97" s="106">
        <f t="shared" ca="1" si="17"/>
        <v>0</v>
      </c>
      <c r="Z97" s="105">
        <f t="shared" ca="1" si="18"/>
        <v>0</v>
      </c>
      <c r="AA97" s="106">
        <f t="shared" ca="1" si="19"/>
        <v>0</v>
      </c>
      <c r="AB97" s="106">
        <f t="shared" ca="1" si="20"/>
        <v>0</v>
      </c>
      <c r="AC97" s="106">
        <f t="shared" ca="1" si="21"/>
        <v>0</v>
      </c>
      <c r="AD97" s="106">
        <f t="shared" ca="1" si="22"/>
        <v>0</v>
      </c>
      <c r="AE97" s="106">
        <f t="shared" ca="1" si="23"/>
        <v>0</v>
      </c>
      <c r="AF97" s="106">
        <f t="shared" ca="1" si="24"/>
        <v>0</v>
      </c>
      <c r="AG97" s="106">
        <f t="shared" ca="1" si="25"/>
        <v>0</v>
      </c>
      <c r="AH97" s="106">
        <f t="shared" ca="1" si="26"/>
        <v>0</v>
      </c>
      <c r="AI97" s="105">
        <f t="shared" ca="1" si="27"/>
        <v>0</v>
      </c>
      <c r="AJ97" s="106">
        <f t="shared" ca="1" si="28"/>
        <v>0</v>
      </c>
      <c r="AK97" s="106">
        <f t="shared" ca="1" si="29"/>
        <v>0</v>
      </c>
      <c r="AL97" s="106">
        <f t="shared" ca="1" si="30"/>
        <v>0</v>
      </c>
      <c r="AM97" s="106">
        <f t="shared" ca="1" si="31"/>
        <v>0</v>
      </c>
      <c r="AN97" s="106">
        <f t="shared" ca="1" si="32"/>
        <v>0</v>
      </c>
      <c r="AO97" s="124">
        <f t="shared" ca="1" si="33"/>
        <v>0</v>
      </c>
      <c r="AP97" s="107"/>
      <c r="AQ97" s="92"/>
      <c r="AR97" s="92"/>
      <c r="AS97" s="92"/>
      <c r="AT97" s="92"/>
      <c r="AU97" s="92"/>
      <c r="AV97" s="92"/>
      <c r="AW97" s="92"/>
      <c r="AX97" s="92"/>
      <c r="AY97" s="92"/>
      <c r="AZ97" s="92"/>
      <c r="BA97" s="92"/>
      <c r="BB97" s="92"/>
      <c r="BC97" s="92"/>
      <c r="BD97" s="92"/>
      <c r="BE97" s="92"/>
      <c r="BF97" s="92"/>
      <c r="BG97" s="92"/>
      <c r="BH97" s="92"/>
    </row>
    <row r="98" spans="1:60" x14ac:dyDescent="0.2">
      <c r="A98" s="92"/>
      <c r="B98" s="92"/>
      <c r="C98" s="92"/>
      <c r="D98" s="93"/>
      <c r="E98" s="92"/>
      <c r="F98" s="92"/>
      <c r="G98" s="92"/>
      <c r="H98" s="108"/>
      <c r="I98" s="107"/>
      <c r="J98" s="107"/>
      <c r="K98" s="107"/>
      <c r="L98" s="120" t="str">
        <f t="shared" ca="1" si="8"/>
        <v/>
      </c>
      <c r="M98" s="107"/>
      <c r="N98" s="119">
        <v>45</v>
      </c>
      <c r="O98" s="105">
        <f>IF(ISNA(MATCH($B45,PO!$A$2:$AAC$2,0)),0,MATCH($B45,PO!$A$2:$AAC$2,0))</f>
        <v>0</v>
      </c>
      <c r="P98" s="106">
        <f>IF(ISNA(MATCH($B45,PO!$B$1:$B$706,0)),0,MATCH($B45,PO!$B$1:$B$706,0))</f>
        <v>0</v>
      </c>
      <c r="Q98" s="105">
        <f t="shared" ca="1" si="9"/>
        <v>0</v>
      </c>
      <c r="R98" s="106">
        <f t="shared" ca="1" si="10"/>
        <v>0</v>
      </c>
      <c r="S98" s="106">
        <f t="shared" ca="1" si="11"/>
        <v>0</v>
      </c>
      <c r="T98" s="106">
        <f t="shared" ca="1" si="12"/>
        <v>0</v>
      </c>
      <c r="U98" s="106">
        <f t="shared" ca="1" si="13"/>
        <v>0</v>
      </c>
      <c r="V98" s="106">
        <f t="shared" ca="1" si="14"/>
        <v>0</v>
      </c>
      <c r="W98" s="106">
        <f t="shared" ca="1" si="15"/>
        <v>0</v>
      </c>
      <c r="X98" s="106">
        <f t="shared" ca="1" si="16"/>
        <v>0</v>
      </c>
      <c r="Y98" s="106">
        <f t="shared" ca="1" si="17"/>
        <v>0</v>
      </c>
      <c r="Z98" s="105">
        <f t="shared" ca="1" si="18"/>
        <v>0</v>
      </c>
      <c r="AA98" s="106">
        <f t="shared" ca="1" si="19"/>
        <v>0</v>
      </c>
      <c r="AB98" s="106">
        <f t="shared" ca="1" si="20"/>
        <v>0</v>
      </c>
      <c r="AC98" s="106">
        <f t="shared" ca="1" si="21"/>
        <v>0</v>
      </c>
      <c r="AD98" s="106">
        <f t="shared" ca="1" si="22"/>
        <v>0</v>
      </c>
      <c r="AE98" s="106">
        <f t="shared" ca="1" si="23"/>
        <v>0</v>
      </c>
      <c r="AF98" s="106">
        <f t="shared" ca="1" si="24"/>
        <v>0</v>
      </c>
      <c r="AG98" s="106">
        <f t="shared" ca="1" si="25"/>
        <v>0</v>
      </c>
      <c r="AH98" s="106">
        <f t="shared" ca="1" si="26"/>
        <v>0</v>
      </c>
      <c r="AI98" s="105">
        <f t="shared" ca="1" si="27"/>
        <v>0</v>
      </c>
      <c r="AJ98" s="106">
        <f t="shared" ca="1" si="28"/>
        <v>0</v>
      </c>
      <c r="AK98" s="106">
        <f t="shared" ca="1" si="29"/>
        <v>0</v>
      </c>
      <c r="AL98" s="106">
        <f t="shared" ca="1" si="30"/>
        <v>0</v>
      </c>
      <c r="AM98" s="106">
        <f t="shared" ca="1" si="31"/>
        <v>0</v>
      </c>
      <c r="AN98" s="106">
        <f t="shared" ca="1" si="32"/>
        <v>0</v>
      </c>
      <c r="AO98" s="124">
        <f t="shared" ca="1" si="33"/>
        <v>0</v>
      </c>
      <c r="AP98" s="107"/>
      <c r="AQ98" s="92"/>
      <c r="AR98" s="92"/>
      <c r="AS98" s="92"/>
      <c r="AT98" s="92"/>
      <c r="AU98" s="92"/>
      <c r="AV98" s="92"/>
      <c r="AW98" s="92"/>
      <c r="AX98" s="92"/>
      <c r="AY98" s="92"/>
      <c r="AZ98" s="92"/>
      <c r="BA98" s="92"/>
      <c r="BB98" s="92"/>
      <c r="BC98" s="92"/>
      <c r="BD98" s="92"/>
      <c r="BE98" s="92"/>
      <c r="BF98" s="92"/>
      <c r="BG98" s="92"/>
      <c r="BH98" s="92"/>
    </row>
    <row r="99" spans="1:60" x14ac:dyDescent="0.2">
      <c r="A99" s="92"/>
      <c r="B99" s="92"/>
      <c r="C99" s="92"/>
      <c r="D99" s="93"/>
      <c r="E99" s="92"/>
      <c r="F99" s="92"/>
      <c r="G99" s="92"/>
      <c r="H99" s="108"/>
      <c r="I99" s="107"/>
      <c r="J99" s="107"/>
      <c r="K99" s="107"/>
      <c r="L99" s="120" t="str">
        <f t="shared" ca="1" si="8"/>
        <v/>
      </c>
      <c r="M99" s="107"/>
      <c r="N99" s="119">
        <v>46</v>
      </c>
      <c r="O99" s="125">
        <f>IF(ISNA(MATCH($B46,PO!$A$2:$AAC$2,0)),0,MATCH($B46,PO!$A$2:$AAC$2,0))</f>
        <v>0</v>
      </c>
      <c r="P99" s="127">
        <f>IF(ISNA(MATCH($B46,PO!$B$1:$B$706,0)),0,MATCH($B46,PO!$B$1:$B$706,0))</f>
        <v>0</v>
      </c>
      <c r="Q99" s="105">
        <f t="shared" ca="1" si="9"/>
        <v>0</v>
      </c>
      <c r="R99" s="106">
        <f t="shared" ca="1" si="10"/>
        <v>0</v>
      </c>
      <c r="S99" s="106">
        <f t="shared" ca="1" si="11"/>
        <v>0</v>
      </c>
      <c r="T99" s="106">
        <f t="shared" ca="1" si="12"/>
        <v>0</v>
      </c>
      <c r="U99" s="106">
        <f t="shared" ca="1" si="13"/>
        <v>0</v>
      </c>
      <c r="V99" s="106">
        <f t="shared" ca="1" si="14"/>
        <v>0</v>
      </c>
      <c r="W99" s="106">
        <f t="shared" ca="1" si="15"/>
        <v>0</v>
      </c>
      <c r="X99" s="106">
        <f t="shared" ca="1" si="16"/>
        <v>0</v>
      </c>
      <c r="Y99" s="106">
        <f t="shared" ca="1" si="17"/>
        <v>0</v>
      </c>
      <c r="Z99" s="105">
        <f t="shared" ca="1" si="18"/>
        <v>0</v>
      </c>
      <c r="AA99" s="106">
        <f t="shared" ca="1" si="19"/>
        <v>0</v>
      </c>
      <c r="AB99" s="106">
        <f t="shared" ca="1" si="20"/>
        <v>0</v>
      </c>
      <c r="AC99" s="106">
        <f t="shared" ca="1" si="21"/>
        <v>0</v>
      </c>
      <c r="AD99" s="106">
        <f t="shared" ca="1" si="22"/>
        <v>0</v>
      </c>
      <c r="AE99" s="106">
        <f t="shared" ca="1" si="23"/>
        <v>0</v>
      </c>
      <c r="AF99" s="106">
        <f t="shared" ca="1" si="24"/>
        <v>0</v>
      </c>
      <c r="AG99" s="106">
        <f t="shared" ca="1" si="25"/>
        <v>0</v>
      </c>
      <c r="AH99" s="106">
        <f t="shared" ca="1" si="26"/>
        <v>0</v>
      </c>
      <c r="AI99" s="105">
        <f t="shared" ca="1" si="27"/>
        <v>0</v>
      </c>
      <c r="AJ99" s="106">
        <f t="shared" ca="1" si="28"/>
        <v>0</v>
      </c>
      <c r="AK99" s="106">
        <f t="shared" ca="1" si="29"/>
        <v>0</v>
      </c>
      <c r="AL99" s="106">
        <f t="shared" ca="1" si="30"/>
        <v>0</v>
      </c>
      <c r="AM99" s="106">
        <f t="shared" ca="1" si="31"/>
        <v>0</v>
      </c>
      <c r="AN99" s="106">
        <f t="shared" ca="1" si="32"/>
        <v>0</v>
      </c>
      <c r="AO99" s="124">
        <f t="shared" ca="1" si="33"/>
        <v>0</v>
      </c>
      <c r="AP99" s="107"/>
      <c r="AQ99" s="92"/>
      <c r="AR99" s="92"/>
      <c r="AS99" s="92"/>
      <c r="AT99" s="92"/>
      <c r="AU99" s="92"/>
      <c r="AV99" s="92"/>
      <c r="AW99" s="92"/>
      <c r="AX99" s="92"/>
      <c r="AY99" s="92"/>
      <c r="AZ99" s="92"/>
      <c r="BA99" s="92"/>
      <c r="BB99" s="92"/>
      <c r="BC99" s="92"/>
      <c r="BD99" s="92"/>
      <c r="BE99" s="92"/>
      <c r="BF99" s="92"/>
      <c r="BG99" s="92"/>
      <c r="BH99" s="92"/>
    </row>
    <row r="100" spans="1:60" x14ac:dyDescent="0.2">
      <c r="A100" s="92"/>
      <c r="B100" s="92"/>
      <c r="C100" s="92"/>
      <c r="D100" s="93"/>
      <c r="E100" s="92"/>
      <c r="F100" s="92"/>
      <c r="G100" s="92"/>
      <c r="H100" s="108"/>
      <c r="I100" s="107"/>
      <c r="J100" s="107"/>
      <c r="K100" s="107"/>
      <c r="L100" s="120" t="str">
        <f t="shared" ca="1" si="8"/>
        <v/>
      </c>
      <c r="M100" s="107"/>
      <c r="N100" s="119">
        <v>52</v>
      </c>
      <c r="O100" s="105">
        <f>IF(ISNA(MATCH($B52,PO!$A$2:$AAC$2,0)),0,MATCH($B52,PO!$A$2:$AAC$2,0))</f>
        <v>0</v>
      </c>
      <c r="P100" s="106">
        <f>IF(ISNA(MATCH($B52,PO!$B$1:$B$706,0)),0,MATCH($B52,PO!$B$1:$B$706,0))</f>
        <v>0</v>
      </c>
      <c r="Q100" s="121">
        <f t="shared" ca="1" si="9"/>
        <v>0</v>
      </c>
      <c r="R100" s="123">
        <f t="shared" ca="1" si="10"/>
        <v>0</v>
      </c>
      <c r="S100" s="123">
        <f t="shared" ca="1" si="11"/>
        <v>0</v>
      </c>
      <c r="T100" s="123">
        <f t="shared" ca="1" si="12"/>
        <v>0</v>
      </c>
      <c r="U100" s="123">
        <f t="shared" ca="1" si="13"/>
        <v>0</v>
      </c>
      <c r="V100" s="123">
        <f t="shared" ca="1" si="14"/>
        <v>0</v>
      </c>
      <c r="W100" s="123">
        <f t="shared" ca="1" si="15"/>
        <v>0</v>
      </c>
      <c r="X100" s="123">
        <f t="shared" ca="1" si="16"/>
        <v>0</v>
      </c>
      <c r="Y100" s="122">
        <f t="shared" ca="1" si="17"/>
        <v>0</v>
      </c>
      <c r="Z100" s="121">
        <f t="shared" ca="1" si="18"/>
        <v>0</v>
      </c>
      <c r="AA100" s="123">
        <f t="shared" ca="1" si="19"/>
        <v>0</v>
      </c>
      <c r="AB100" s="123">
        <f t="shared" ca="1" si="20"/>
        <v>0</v>
      </c>
      <c r="AC100" s="123">
        <f t="shared" ca="1" si="21"/>
        <v>0</v>
      </c>
      <c r="AD100" s="123">
        <f t="shared" ca="1" si="22"/>
        <v>0</v>
      </c>
      <c r="AE100" s="123">
        <f t="shared" ca="1" si="23"/>
        <v>0</v>
      </c>
      <c r="AF100" s="123">
        <f t="shared" ca="1" si="24"/>
        <v>0</v>
      </c>
      <c r="AG100" s="123">
        <f t="shared" ca="1" si="25"/>
        <v>0</v>
      </c>
      <c r="AH100" s="122">
        <f t="shared" ca="1" si="26"/>
        <v>0</v>
      </c>
      <c r="AI100" s="121">
        <f t="shared" ca="1" si="27"/>
        <v>0</v>
      </c>
      <c r="AJ100" s="123">
        <f t="shared" ca="1" si="28"/>
        <v>0</v>
      </c>
      <c r="AK100" s="123">
        <f t="shared" ca="1" si="29"/>
        <v>0</v>
      </c>
      <c r="AL100" s="123">
        <f t="shared" ca="1" si="30"/>
        <v>0</v>
      </c>
      <c r="AM100" s="123">
        <f t="shared" ca="1" si="31"/>
        <v>0</v>
      </c>
      <c r="AN100" s="123">
        <f t="shared" ca="1" si="32"/>
        <v>0</v>
      </c>
      <c r="AO100" s="122">
        <f t="shared" ca="1" si="33"/>
        <v>0</v>
      </c>
      <c r="AP100" s="107"/>
      <c r="AQ100" s="92"/>
      <c r="AR100" s="92"/>
      <c r="AS100" s="92"/>
      <c r="AT100" s="92"/>
      <c r="AU100" s="92"/>
      <c r="AV100" s="92"/>
      <c r="AW100" s="92"/>
      <c r="AX100" s="92"/>
      <c r="AY100" s="92"/>
      <c r="AZ100" s="92"/>
      <c r="BA100" s="92"/>
      <c r="BB100" s="92"/>
      <c r="BC100" s="92"/>
      <c r="BD100" s="92"/>
      <c r="BE100" s="92"/>
      <c r="BF100" s="92"/>
      <c r="BG100" s="92"/>
      <c r="BH100" s="92"/>
    </row>
    <row r="101" spans="1:60" x14ac:dyDescent="0.2">
      <c r="A101" s="92"/>
      <c r="B101" s="92"/>
      <c r="C101" s="92"/>
      <c r="D101" s="93"/>
      <c r="E101" s="92"/>
      <c r="F101" s="92"/>
      <c r="G101" s="92"/>
      <c r="H101" s="108"/>
      <c r="I101" s="107"/>
      <c r="J101" s="107"/>
      <c r="K101" s="107"/>
      <c r="L101" s="120" t="str">
        <f t="shared" ca="1" si="8"/>
        <v/>
      </c>
      <c r="M101" s="107"/>
      <c r="N101" s="119">
        <v>53</v>
      </c>
      <c r="O101" s="105">
        <f>IF(ISNA(MATCH($B53,PO!$A$2:$AAC$2,0)),0,MATCH($B53,PO!$A$2:$AAC$2,0))</f>
        <v>0</v>
      </c>
      <c r="P101" s="106">
        <f>IF(ISNA(MATCH($B53,PO!$B$1:$B$706,0)),0,MATCH($B53,PO!$B$1:$B$706,0))</f>
        <v>0</v>
      </c>
      <c r="Q101" s="105">
        <f t="shared" ca="1" si="9"/>
        <v>0</v>
      </c>
      <c r="R101" s="106">
        <f t="shared" ca="1" si="10"/>
        <v>0</v>
      </c>
      <c r="S101" s="106">
        <f t="shared" ca="1" si="11"/>
        <v>0</v>
      </c>
      <c r="T101" s="106">
        <f t="shared" ca="1" si="12"/>
        <v>0</v>
      </c>
      <c r="U101" s="106">
        <f t="shared" ca="1" si="13"/>
        <v>0</v>
      </c>
      <c r="V101" s="106">
        <f t="shared" ca="1" si="14"/>
        <v>0</v>
      </c>
      <c r="W101" s="106">
        <f t="shared" ca="1" si="15"/>
        <v>0</v>
      </c>
      <c r="X101" s="106">
        <f t="shared" ca="1" si="16"/>
        <v>0</v>
      </c>
      <c r="Y101" s="124">
        <f t="shared" ca="1" si="17"/>
        <v>0</v>
      </c>
      <c r="Z101" s="105">
        <f t="shared" ca="1" si="18"/>
        <v>0</v>
      </c>
      <c r="AA101" s="106">
        <f t="shared" ca="1" si="19"/>
        <v>0</v>
      </c>
      <c r="AB101" s="106">
        <f t="shared" ca="1" si="20"/>
        <v>0</v>
      </c>
      <c r="AC101" s="106">
        <f t="shared" ca="1" si="21"/>
        <v>0</v>
      </c>
      <c r="AD101" s="106">
        <f t="shared" ca="1" si="22"/>
        <v>0</v>
      </c>
      <c r="AE101" s="106">
        <f t="shared" ca="1" si="23"/>
        <v>0</v>
      </c>
      <c r="AF101" s="106">
        <f t="shared" ca="1" si="24"/>
        <v>0</v>
      </c>
      <c r="AG101" s="106">
        <f t="shared" ca="1" si="25"/>
        <v>0</v>
      </c>
      <c r="AH101" s="124">
        <f t="shared" ca="1" si="26"/>
        <v>0</v>
      </c>
      <c r="AI101" s="105">
        <f t="shared" ca="1" si="27"/>
        <v>0</v>
      </c>
      <c r="AJ101" s="106">
        <f t="shared" ca="1" si="28"/>
        <v>0</v>
      </c>
      <c r="AK101" s="106">
        <f t="shared" ca="1" si="29"/>
        <v>0</v>
      </c>
      <c r="AL101" s="106">
        <f t="shared" ca="1" si="30"/>
        <v>0</v>
      </c>
      <c r="AM101" s="106">
        <f t="shared" ca="1" si="31"/>
        <v>0</v>
      </c>
      <c r="AN101" s="106">
        <f t="shared" ca="1" si="32"/>
        <v>0</v>
      </c>
      <c r="AO101" s="124">
        <f t="shared" ca="1" si="33"/>
        <v>0</v>
      </c>
      <c r="AP101" s="107"/>
      <c r="AQ101" s="92"/>
      <c r="AR101" s="92"/>
      <c r="AS101" s="92"/>
      <c r="AT101" s="92"/>
      <c r="AU101" s="92"/>
      <c r="AV101" s="92"/>
      <c r="AW101" s="92"/>
      <c r="AX101" s="92"/>
      <c r="AY101" s="92"/>
      <c r="AZ101" s="92"/>
      <c r="BA101" s="92"/>
      <c r="BB101" s="92"/>
      <c r="BC101" s="92"/>
      <c r="BD101" s="92"/>
      <c r="BE101" s="92"/>
      <c r="BF101" s="92"/>
      <c r="BG101" s="92"/>
      <c r="BH101" s="92"/>
    </row>
    <row r="102" spans="1:60" x14ac:dyDescent="0.2">
      <c r="A102" s="92"/>
      <c r="B102" s="92"/>
      <c r="C102" s="92"/>
      <c r="D102" s="93"/>
      <c r="E102" s="92"/>
      <c r="F102" s="92"/>
      <c r="G102" s="92"/>
      <c r="H102" s="108"/>
      <c r="I102" s="107"/>
      <c r="J102" s="107"/>
      <c r="K102" s="107"/>
      <c r="L102" s="120" t="str">
        <f t="shared" ca="1" si="8"/>
        <v/>
      </c>
      <c r="M102" s="107"/>
      <c r="N102" s="119">
        <v>54</v>
      </c>
      <c r="O102" s="105">
        <f>IF(ISNA(MATCH($B54,PO!$A$2:$AAC$2,0)),0,MATCH($B54,PO!$A$2:$AAC$2,0))</f>
        <v>0</v>
      </c>
      <c r="P102" s="106">
        <f>IF(ISNA(MATCH($B54,PO!$B$1:$B$706,0)),0,MATCH($B54,PO!$B$1:$B$706,0))</f>
        <v>0</v>
      </c>
      <c r="Q102" s="105">
        <f t="shared" ca="1" si="9"/>
        <v>0</v>
      </c>
      <c r="R102" s="106">
        <f t="shared" ca="1" si="10"/>
        <v>0</v>
      </c>
      <c r="S102" s="106">
        <f t="shared" ca="1" si="11"/>
        <v>0</v>
      </c>
      <c r="T102" s="106">
        <f t="shared" ca="1" si="12"/>
        <v>0</v>
      </c>
      <c r="U102" s="106">
        <f t="shared" ca="1" si="13"/>
        <v>0</v>
      </c>
      <c r="V102" s="106">
        <f t="shared" ca="1" si="14"/>
        <v>0</v>
      </c>
      <c r="W102" s="106">
        <f t="shared" ca="1" si="15"/>
        <v>0</v>
      </c>
      <c r="X102" s="106">
        <f t="shared" ca="1" si="16"/>
        <v>0</v>
      </c>
      <c r="Y102" s="124">
        <f t="shared" ca="1" si="17"/>
        <v>0</v>
      </c>
      <c r="Z102" s="105">
        <f t="shared" ca="1" si="18"/>
        <v>0</v>
      </c>
      <c r="AA102" s="106">
        <f t="shared" ca="1" si="19"/>
        <v>0</v>
      </c>
      <c r="AB102" s="106">
        <f t="shared" ca="1" si="20"/>
        <v>0</v>
      </c>
      <c r="AC102" s="106">
        <f t="shared" ca="1" si="21"/>
        <v>0</v>
      </c>
      <c r="AD102" s="106">
        <f t="shared" ca="1" si="22"/>
        <v>0</v>
      </c>
      <c r="AE102" s="106">
        <f t="shared" ca="1" si="23"/>
        <v>0</v>
      </c>
      <c r="AF102" s="106">
        <f t="shared" ca="1" si="24"/>
        <v>0</v>
      </c>
      <c r="AG102" s="106">
        <f t="shared" ca="1" si="25"/>
        <v>0</v>
      </c>
      <c r="AH102" s="124">
        <f t="shared" ca="1" si="26"/>
        <v>0</v>
      </c>
      <c r="AI102" s="105">
        <f t="shared" ca="1" si="27"/>
        <v>0</v>
      </c>
      <c r="AJ102" s="106">
        <f t="shared" ca="1" si="28"/>
        <v>0</v>
      </c>
      <c r="AK102" s="106">
        <f t="shared" ca="1" si="29"/>
        <v>0</v>
      </c>
      <c r="AL102" s="106">
        <f t="shared" ca="1" si="30"/>
        <v>0</v>
      </c>
      <c r="AM102" s="106">
        <f t="shared" ca="1" si="31"/>
        <v>0</v>
      </c>
      <c r="AN102" s="106">
        <f t="shared" ca="1" si="32"/>
        <v>0</v>
      </c>
      <c r="AO102" s="124">
        <f t="shared" ca="1" si="33"/>
        <v>0</v>
      </c>
      <c r="AP102" s="107"/>
      <c r="AQ102" s="92"/>
      <c r="AR102" s="92"/>
      <c r="AS102" s="92"/>
      <c r="AT102" s="92"/>
      <c r="AU102" s="92"/>
      <c r="AV102" s="92"/>
      <c r="AW102" s="92"/>
      <c r="AX102" s="92"/>
      <c r="AY102" s="92"/>
      <c r="AZ102" s="92"/>
      <c r="BA102" s="92"/>
      <c r="BB102" s="92"/>
      <c r="BC102" s="92"/>
      <c r="BD102" s="92"/>
      <c r="BE102" s="92"/>
      <c r="BF102" s="92"/>
      <c r="BG102" s="92"/>
      <c r="BH102" s="92"/>
    </row>
    <row r="103" spans="1:60" x14ac:dyDescent="0.2">
      <c r="A103" s="92"/>
      <c r="B103" s="92"/>
      <c r="C103" s="92"/>
      <c r="D103" s="93"/>
      <c r="E103" s="92"/>
      <c r="F103" s="92"/>
      <c r="G103" s="92"/>
      <c r="H103" s="108"/>
      <c r="I103" s="107"/>
      <c r="J103" s="107"/>
      <c r="K103" s="107"/>
      <c r="L103" s="120" t="str">
        <f t="shared" ca="1" si="8"/>
        <v/>
      </c>
      <c r="M103" s="107"/>
      <c r="N103" s="119">
        <v>55</v>
      </c>
      <c r="O103" s="105">
        <f>IF(ISNA(MATCH($B55,PO!$A$2:$AAC$2,0)),0,MATCH($B55,PO!$A$2:$AAC$2,0))</f>
        <v>0</v>
      </c>
      <c r="P103" s="106">
        <f>IF(ISNA(MATCH($B55,PO!$B$1:$B$706,0)),0,MATCH($B55,PO!$B$1:$B$706,0))</f>
        <v>0</v>
      </c>
      <c r="Q103" s="105">
        <f t="shared" ca="1" si="9"/>
        <v>0</v>
      </c>
      <c r="R103" s="106">
        <f t="shared" ca="1" si="10"/>
        <v>0</v>
      </c>
      <c r="S103" s="106">
        <f t="shared" ca="1" si="11"/>
        <v>0</v>
      </c>
      <c r="T103" s="106">
        <f t="shared" ca="1" si="12"/>
        <v>0</v>
      </c>
      <c r="U103" s="106">
        <f t="shared" ca="1" si="13"/>
        <v>0</v>
      </c>
      <c r="V103" s="106">
        <f t="shared" ca="1" si="14"/>
        <v>0</v>
      </c>
      <c r="W103" s="106">
        <f t="shared" ca="1" si="15"/>
        <v>0</v>
      </c>
      <c r="X103" s="106">
        <f t="shared" ca="1" si="16"/>
        <v>0</v>
      </c>
      <c r="Y103" s="124">
        <f t="shared" ca="1" si="17"/>
        <v>0</v>
      </c>
      <c r="Z103" s="105">
        <f t="shared" ca="1" si="18"/>
        <v>0</v>
      </c>
      <c r="AA103" s="106">
        <f t="shared" ca="1" si="19"/>
        <v>0</v>
      </c>
      <c r="AB103" s="106">
        <f t="shared" ca="1" si="20"/>
        <v>0</v>
      </c>
      <c r="AC103" s="106">
        <f t="shared" ca="1" si="21"/>
        <v>0</v>
      </c>
      <c r="AD103" s="106">
        <f t="shared" ca="1" si="22"/>
        <v>0</v>
      </c>
      <c r="AE103" s="106">
        <f t="shared" ca="1" si="23"/>
        <v>0</v>
      </c>
      <c r="AF103" s="106">
        <f t="shared" ca="1" si="24"/>
        <v>0</v>
      </c>
      <c r="AG103" s="106">
        <f t="shared" ca="1" si="25"/>
        <v>0</v>
      </c>
      <c r="AH103" s="124">
        <f t="shared" ca="1" si="26"/>
        <v>0</v>
      </c>
      <c r="AI103" s="105">
        <f t="shared" ca="1" si="27"/>
        <v>0</v>
      </c>
      <c r="AJ103" s="106">
        <f t="shared" ca="1" si="28"/>
        <v>0</v>
      </c>
      <c r="AK103" s="106">
        <f t="shared" ca="1" si="29"/>
        <v>0</v>
      </c>
      <c r="AL103" s="106">
        <f t="shared" ca="1" si="30"/>
        <v>0</v>
      </c>
      <c r="AM103" s="106">
        <f t="shared" ca="1" si="31"/>
        <v>0</v>
      </c>
      <c r="AN103" s="106">
        <f t="shared" ca="1" si="32"/>
        <v>0</v>
      </c>
      <c r="AO103" s="124">
        <f t="shared" ca="1" si="33"/>
        <v>0</v>
      </c>
      <c r="AP103" s="107"/>
      <c r="AQ103" s="92"/>
      <c r="AR103" s="92"/>
      <c r="AS103" s="92"/>
      <c r="AT103" s="92"/>
      <c r="AU103" s="92"/>
      <c r="AV103" s="92"/>
      <c r="AW103" s="92"/>
      <c r="AX103" s="92"/>
      <c r="AY103" s="92"/>
      <c r="AZ103" s="92"/>
      <c r="BA103" s="92"/>
      <c r="BB103" s="92"/>
      <c r="BC103" s="92"/>
      <c r="BD103" s="92"/>
      <c r="BE103" s="92"/>
      <c r="BF103" s="92"/>
      <c r="BG103" s="92"/>
      <c r="BH103" s="92"/>
    </row>
    <row r="104" spans="1:60" x14ac:dyDescent="0.2">
      <c r="A104" s="92"/>
      <c r="B104" s="92"/>
      <c r="C104" s="92"/>
      <c r="D104" s="93"/>
      <c r="E104" s="92"/>
      <c r="F104" s="92"/>
      <c r="G104" s="92"/>
      <c r="H104" s="108"/>
      <c r="I104" s="107"/>
      <c r="J104" s="107"/>
      <c r="K104" s="107"/>
      <c r="L104" s="120" t="str">
        <f t="shared" ca="1" si="8"/>
        <v/>
      </c>
      <c r="M104" s="107"/>
      <c r="N104" s="119">
        <v>56</v>
      </c>
      <c r="O104" s="105">
        <f>IF(ISNA(MATCH($B56,PO!$A$2:$AAC$2,0)),0,MATCH($B56,PO!$A$2:$AAC$2,0))</f>
        <v>0</v>
      </c>
      <c r="P104" s="106">
        <f>IF(ISNA(MATCH($B56,PO!$B$1:$B$706,0)),0,MATCH($B56,PO!$B$1:$B$706,0))</f>
        <v>0</v>
      </c>
      <c r="Q104" s="105">
        <f t="shared" ca="1" si="9"/>
        <v>0</v>
      </c>
      <c r="R104" s="106">
        <f t="shared" ca="1" si="10"/>
        <v>0</v>
      </c>
      <c r="S104" s="106">
        <f t="shared" ca="1" si="11"/>
        <v>0</v>
      </c>
      <c r="T104" s="106">
        <f t="shared" ca="1" si="12"/>
        <v>0</v>
      </c>
      <c r="U104" s="106">
        <f t="shared" ca="1" si="13"/>
        <v>0</v>
      </c>
      <c r="V104" s="106">
        <f t="shared" ca="1" si="14"/>
        <v>0</v>
      </c>
      <c r="W104" s="106">
        <f t="shared" ca="1" si="15"/>
        <v>0</v>
      </c>
      <c r="X104" s="106">
        <f t="shared" ca="1" si="16"/>
        <v>0</v>
      </c>
      <c r="Y104" s="124">
        <f t="shared" ca="1" si="17"/>
        <v>0</v>
      </c>
      <c r="Z104" s="105">
        <f t="shared" ca="1" si="18"/>
        <v>0</v>
      </c>
      <c r="AA104" s="106">
        <f t="shared" ca="1" si="19"/>
        <v>0</v>
      </c>
      <c r="AB104" s="106">
        <f t="shared" ca="1" si="20"/>
        <v>0</v>
      </c>
      <c r="AC104" s="106">
        <f t="shared" ca="1" si="21"/>
        <v>0</v>
      </c>
      <c r="AD104" s="106">
        <f t="shared" ca="1" si="22"/>
        <v>0</v>
      </c>
      <c r="AE104" s="106">
        <f t="shared" ca="1" si="23"/>
        <v>0</v>
      </c>
      <c r="AF104" s="106">
        <f t="shared" ca="1" si="24"/>
        <v>0</v>
      </c>
      <c r="AG104" s="106">
        <f t="shared" ca="1" si="25"/>
        <v>0</v>
      </c>
      <c r="AH104" s="124">
        <f t="shared" ca="1" si="26"/>
        <v>0</v>
      </c>
      <c r="AI104" s="105">
        <f t="shared" ca="1" si="27"/>
        <v>0</v>
      </c>
      <c r="AJ104" s="106">
        <f t="shared" ca="1" si="28"/>
        <v>0</v>
      </c>
      <c r="AK104" s="106">
        <f t="shared" ca="1" si="29"/>
        <v>0</v>
      </c>
      <c r="AL104" s="106">
        <f t="shared" ca="1" si="30"/>
        <v>0</v>
      </c>
      <c r="AM104" s="106">
        <f t="shared" ca="1" si="31"/>
        <v>0</v>
      </c>
      <c r="AN104" s="106">
        <f t="shared" ca="1" si="32"/>
        <v>0</v>
      </c>
      <c r="AO104" s="124">
        <f t="shared" ca="1" si="33"/>
        <v>0</v>
      </c>
      <c r="AP104" s="107"/>
      <c r="AQ104" s="92"/>
      <c r="AR104" s="92"/>
      <c r="AS104" s="92"/>
      <c r="AT104" s="92"/>
      <c r="AU104" s="92"/>
      <c r="AV104" s="92"/>
      <c r="AW104" s="92"/>
      <c r="AX104" s="92"/>
      <c r="AY104" s="92"/>
      <c r="AZ104" s="92"/>
      <c r="BA104" s="92"/>
      <c r="BB104" s="92"/>
      <c r="BC104" s="92"/>
      <c r="BD104" s="92"/>
      <c r="BE104" s="92"/>
      <c r="BF104" s="92"/>
      <c r="BG104" s="92"/>
      <c r="BH104" s="92"/>
    </row>
    <row r="105" spans="1:60" x14ac:dyDescent="0.2">
      <c r="A105" s="92"/>
      <c r="B105" s="92"/>
      <c r="C105" s="92"/>
      <c r="D105" s="93"/>
      <c r="E105" s="92"/>
      <c r="F105" s="92"/>
      <c r="G105" s="92"/>
      <c r="H105" s="108"/>
      <c r="I105" s="107"/>
      <c r="J105" s="107"/>
      <c r="K105" s="107"/>
      <c r="L105" s="120" t="str">
        <f t="shared" ca="1" si="8"/>
        <v/>
      </c>
      <c r="M105" s="107"/>
      <c r="N105" s="119">
        <v>57</v>
      </c>
      <c r="O105" s="105">
        <f>IF(ISNA(MATCH($B57,PO!$A$2:$AAC$2,0)),0,MATCH($B57,PO!$A$2:$AAC$2,0))</f>
        <v>0</v>
      </c>
      <c r="P105" s="106">
        <f>IF(ISNA(MATCH($B57,PO!$B$1:$B$706,0)),0,MATCH($B57,PO!$B$1:$B$706,0))</f>
        <v>0</v>
      </c>
      <c r="Q105" s="105">
        <f t="shared" ca="1" si="9"/>
        <v>0</v>
      </c>
      <c r="R105" s="106">
        <f t="shared" ca="1" si="10"/>
        <v>0</v>
      </c>
      <c r="S105" s="106">
        <f t="shared" ca="1" si="11"/>
        <v>0</v>
      </c>
      <c r="T105" s="106">
        <f t="shared" ca="1" si="12"/>
        <v>0</v>
      </c>
      <c r="U105" s="106">
        <f t="shared" ca="1" si="13"/>
        <v>0</v>
      </c>
      <c r="V105" s="106">
        <f t="shared" ca="1" si="14"/>
        <v>0</v>
      </c>
      <c r="W105" s="106">
        <f t="shared" ca="1" si="15"/>
        <v>0</v>
      </c>
      <c r="X105" s="106">
        <f t="shared" ca="1" si="16"/>
        <v>0</v>
      </c>
      <c r="Y105" s="124">
        <f t="shared" ca="1" si="17"/>
        <v>0</v>
      </c>
      <c r="Z105" s="105">
        <f t="shared" ca="1" si="18"/>
        <v>0</v>
      </c>
      <c r="AA105" s="106">
        <f t="shared" ca="1" si="19"/>
        <v>0</v>
      </c>
      <c r="AB105" s="106">
        <f t="shared" ca="1" si="20"/>
        <v>0</v>
      </c>
      <c r="AC105" s="106">
        <f t="shared" ca="1" si="21"/>
        <v>0</v>
      </c>
      <c r="AD105" s="106">
        <f t="shared" ca="1" si="22"/>
        <v>0</v>
      </c>
      <c r="AE105" s="106">
        <f t="shared" ca="1" si="23"/>
        <v>0</v>
      </c>
      <c r="AF105" s="106">
        <f t="shared" ca="1" si="24"/>
        <v>0</v>
      </c>
      <c r="AG105" s="106">
        <f t="shared" ca="1" si="25"/>
        <v>0</v>
      </c>
      <c r="AH105" s="124">
        <f t="shared" ca="1" si="26"/>
        <v>0</v>
      </c>
      <c r="AI105" s="105">
        <f t="shared" ca="1" si="27"/>
        <v>0</v>
      </c>
      <c r="AJ105" s="106">
        <f t="shared" ca="1" si="28"/>
        <v>0</v>
      </c>
      <c r="AK105" s="106">
        <f t="shared" ca="1" si="29"/>
        <v>0</v>
      </c>
      <c r="AL105" s="106">
        <f t="shared" ca="1" si="30"/>
        <v>0</v>
      </c>
      <c r="AM105" s="106">
        <f t="shared" ca="1" si="31"/>
        <v>0</v>
      </c>
      <c r="AN105" s="106">
        <f t="shared" ca="1" si="32"/>
        <v>0</v>
      </c>
      <c r="AO105" s="124">
        <f t="shared" ca="1" si="33"/>
        <v>0</v>
      </c>
      <c r="AP105" s="107"/>
      <c r="AQ105" s="92"/>
      <c r="AR105" s="92"/>
      <c r="AS105" s="92"/>
      <c r="AT105" s="92"/>
      <c r="AU105" s="92"/>
      <c r="AV105" s="92"/>
      <c r="AW105" s="92"/>
      <c r="AX105" s="92"/>
      <c r="AY105" s="92"/>
      <c r="AZ105" s="92"/>
      <c r="BA105" s="92"/>
      <c r="BB105" s="92"/>
      <c r="BC105" s="92"/>
      <c r="BD105" s="92"/>
      <c r="BE105" s="92"/>
      <c r="BF105" s="92"/>
      <c r="BG105" s="92"/>
      <c r="BH105" s="92"/>
    </row>
    <row r="106" spans="1:60" x14ac:dyDescent="0.2">
      <c r="A106" s="92"/>
      <c r="B106" s="92"/>
      <c r="C106" s="92"/>
      <c r="D106" s="93"/>
      <c r="E106" s="92"/>
      <c r="F106" s="92"/>
      <c r="G106" s="92"/>
      <c r="H106" s="108"/>
      <c r="I106" s="107"/>
      <c r="J106" s="107"/>
      <c r="K106" s="107"/>
      <c r="L106" s="120" t="str">
        <f t="shared" ca="1" si="8"/>
        <v/>
      </c>
      <c r="M106" s="107"/>
      <c r="N106" s="119">
        <v>58</v>
      </c>
      <c r="O106" s="105">
        <f>IF(ISNA(MATCH($B58,PO!$A$2:$AAC$2,0)),0,MATCH($B58,PO!$A$2:$AAC$2,0))</f>
        <v>0</v>
      </c>
      <c r="P106" s="106">
        <f>IF(ISNA(MATCH($B58,PO!$B$1:$B$706,0)),0,MATCH($B58,PO!$B$1:$B$706,0))</f>
        <v>0</v>
      </c>
      <c r="Q106" s="105">
        <f t="shared" ca="1" si="9"/>
        <v>0</v>
      </c>
      <c r="R106" s="106">
        <f t="shared" ca="1" si="10"/>
        <v>0</v>
      </c>
      <c r="S106" s="106">
        <f t="shared" ca="1" si="11"/>
        <v>0</v>
      </c>
      <c r="T106" s="106">
        <f t="shared" ca="1" si="12"/>
        <v>0</v>
      </c>
      <c r="U106" s="106">
        <f t="shared" ca="1" si="13"/>
        <v>0</v>
      </c>
      <c r="V106" s="106">
        <f t="shared" ca="1" si="14"/>
        <v>0</v>
      </c>
      <c r="W106" s="106">
        <f t="shared" ca="1" si="15"/>
        <v>0</v>
      </c>
      <c r="X106" s="106">
        <f t="shared" ca="1" si="16"/>
        <v>0</v>
      </c>
      <c r="Y106" s="124">
        <f t="shared" ca="1" si="17"/>
        <v>0</v>
      </c>
      <c r="Z106" s="105">
        <f t="shared" ca="1" si="18"/>
        <v>0</v>
      </c>
      <c r="AA106" s="106">
        <f t="shared" ca="1" si="19"/>
        <v>0</v>
      </c>
      <c r="AB106" s="106">
        <f t="shared" ca="1" si="20"/>
        <v>0</v>
      </c>
      <c r="AC106" s="106">
        <f t="shared" ca="1" si="21"/>
        <v>0</v>
      </c>
      <c r="AD106" s="106">
        <f t="shared" ca="1" si="22"/>
        <v>0</v>
      </c>
      <c r="AE106" s="106">
        <f t="shared" ca="1" si="23"/>
        <v>0</v>
      </c>
      <c r="AF106" s="106">
        <f t="shared" ca="1" si="24"/>
        <v>0</v>
      </c>
      <c r="AG106" s="106">
        <f t="shared" ca="1" si="25"/>
        <v>0</v>
      </c>
      <c r="AH106" s="124">
        <f t="shared" ca="1" si="26"/>
        <v>0</v>
      </c>
      <c r="AI106" s="105">
        <f t="shared" ca="1" si="27"/>
        <v>0</v>
      </c>
      <c r="AJ106" s="106">
        <f t="shared" ca="1" si="28"/>
        <v>0</v>
      </c>
      <c r="AK106" s="106">
        <f t="shared" ca="1" si="29"/>
        <v>0</v>
      </c>
      <c r="AL106" s="106">
        <f t="shared" ca="1" si="30"/>
        <v>0</v>
      </c>
      <c r="AM106" s="106">
        <f t="shared" ca="1" si="31"/>
        <v>0</v>
      </c>
      <c r="AN106" s="106">
        <f t="shared" ca="1" si="32"/>
        <v>0</v>
      </c>
      <c r="AO106" s="124">
        <f t="shared" ca="1" si="33"/>
        <v>0</v>
      </c>
      <c r="AP106" s="107"/>
      <c r="AQ106" s="92"/>
      <c r="AR106" s="92"/>
      <c r="AS106" s="92"/>
      <c r="AT106" s="92"/>
      <c r="AU106" s="92"/>
      <c r="AV106" s="92"/>
      <c r="AW106" s="92"/>
      <c r="AX106" s="92"/>
      <c r="AY106" s="92"/>
      <c r="AZ106" s="92"/>
      <c r="BA106" s="92"/>
      <c r="BB106" s="92"/>
      <c r="BC106" s="92"/>
      <c r="BD106" s="92"/>
      <c r="BE106" s="92"/>
      <c r="BF106" s="92"/>
      <c r="BG106" s="92"/>
      <c r="BH106" s="92"/>
    </row>
    <row r="107" spans="1:60" x14ac:dyDescent="0.2">
      <c r="A107" s="92"/>
      <c r="B107" s="92"/>
      <c r="C107" s="92"/>
      <c r="D107" s="93"/>
      <c r="E107" s="92"/>
      <c r="F107" s="92"/>
      <c r="G107" s="92"/>
      <c r="H107" s="108"/>
      <c r="I107" s="107"/>
      <c r="J107" s="107"/>
      <c r="K107" s="107"/>
      <c r="L107" s="120" t="str">
        <f t="shared" ca="1" si="8"/>
        <v/>
      </c>
      <c r="M107" s="107"/>
      <c r="N107" s="119">
        <v>59</v>
      </c>
      <c r="O107" s="105">
        <f>IF(ISNA(MATCH($B59,PO!$A$2:$AAC$2,0)),0,MATCH($B59,PO!$A$2:$AAC$2,0))</f>
        <v>0</v>
      </c>
      <c r="P107" s="106">
        <f>IF(ISNA(MATCH($B59,PO!$B$1:$B$706,0)),0,MATCH($B59,PO!$B$1:$B$706,0))</f>
        <v>0</v>
      </c>
      <c r="Q107" s="105">
        <f t="shared" ca="1" si="9"/>
        <v>0</v>
      </c>
      <c r="R107" s="106">
        <f t="shared" ca="1" si="10"/>
        <v>0</v>
      </c>
      <c r="S107" s="106">
        <f t="shared" ca="1" si="11"/>
        <v>0</v>
      </c>
      <c r="T107" s="106">
        <f t="shared" ca="1" si="12"/>
        <v>0</v>
      </c>
      <c r="U107" s="106">
        <f t="shared" ca="1" si="13"/>
        <v>0</v>
      </c>
      <c r="V107" s="106">
        <f t="shared" ca="1" si="14"/>
        <v>0</v>
      </c>
      <c r="W107" s="106">
        <f t="shared" ca="1" si="15"/>
        <v>0</v>
      </c>
      <c r="X107" s="106">
        <f t="shared" ca="1" si="16"/>
        <v>0</v>
      </c>
      <c r="Y107" s="124">
        <f t="shared" ca="1" si="17"/>
        <v>0</v>
      </c>
      <c r="Z107" s="105">
        <f t="shared" ca="1" si="18"/>
        <v>0</v>
      </c>
      <c r="AA107" s="106">
        <f t="shared" ca="1" si="19"/>
        <v>0</v>
      </c>
      <c r="AB107" s="106">
        <f t="shared" ca="1" si="20"/>
        <v>0</v>
      </c>
      <c r="AC107" s="106">
        <f t="shared" ca="1" si="21"/>
        <v>0</v>
      </c>
      <c r="AD107" s="106">
        <f t="shared" ca="1" si="22"/>
        <v>0</v>
      </c>
      <c r="AE107" s="106">
        <f t="shared" ca="1" si="23"/>
        <v>0</v>
      </c>
      <c r="AF107" s="106">
        <f t="shared" ca="1" si="24"/>
        <v>0</v>
      </c>
      <c r="AG107" s="106">
        <f t="shared" ca="1" si="25"/>
        <v>0</v>
      </c>
      <c r="AH107" s="124">
        <f t="shared" ca="1" si="26"/>
        <v>0</v>
      </c>
      <c r="AI107" s="105">
        <f t="shared" ca="1" si="27"/>
        <v>0</v>
      </c>
      <c r="AJ107" s="106">
        <f t="shared" ca="1" si="28"/>
        <v>0</v>
      </c>
      <c r="AK107" s="106">
        <f t="shared" ca="1" si="29"/>
        <v>0</v>
      </c>
      <c r="AL107" s="106">
        <f t="shared" ca="1" si="30"/>
        <v>0</v>
      </c>
      <c r="AM107" s="106">
        <f t="shared" ca="1" si="31"/>
        <v>0</v>
      </c>
      <c r="AN107" s="106">
        <f t="shared" ca="1" si="32"/>
        <v>0</v>
      </c>
      <c r="AO107" s="124">
        <f t="shared" ca="1" si="33"/>
        <v>0</v>
      </c>
      <c r="AP107" s="107"/>
      <c r="AQ107" s="92"/>
      <c r="AR107" s="92"/>
      <c r="AS107" s="92"/>
      <c r="AT107" s="92"/>
      <c r="AU107" s="92"/>
      <c r="AV107" s="92"/>
      <c r="AW107" s="92"/>
      <c r="AX107" s="92"/>
      <c r="AY107" s="92"/>
      <c r="AZ107" s="92"/>
      <c r="BA107" s="92"/>
      <c r="BB107" s="92"/>
      <c r="BC107" s="92"/>
      <c r="BD107" s="92"/>
      <c r="BE107" s="92"/>
      <c r="BF107" s="92"/>
      <c r="BG107" s="92"/>
      <c r="BH107" s="92"/>
    </row>
    <row r="108" spans="1:60" x14ac:dyDescent="0.2">
      <c r="A108" s="92"/>
      <c r="B108" s="92"/>
      <c r="C108" s="92"/>
      <c r="D108" s="93"/>
      <c r="E108" s="92"/>
      <c r="F108" s="92"/>
      <c r="G108" s="92"/>
      <c r="H108" s="108"/>
      <c r="I108" s="107"/>
      <c r="J108" s="107"/>
      <c r="K108" s="107"/>
      <c r="L108" s="120" t="str">
        <f t="shared" ca="1" si="8"/>
        <v/>
      </c>
      <c r="M108" s="107"/>
      <c r="N108" s="119">
        <v>60</v>
      </c>
      <c r="O108" s="125">
        <f>IF(ISNA(MATCH($B60,PO!$A$2:$AAC$2,0)),0,MATCH($B60,PO!$A$2:$AAC$2,0))</f>
        <v>0</v>
      </c>
      <c r="P108" s="127">
        <f>IF(ISNA(MATCH($B60,PO!$B$1:$B$706,0)),0,MATCH($B60,PO!$B$1:$B$706,0))</f>
        <v>0</v>
      </c>
      <c r="Q108" s="125">
        <f t="shared" ca="1" si="9"/>
        <v>0</v>
      </c>
      <c r="R108" s="127">
        <f t="shared" ca="1" si="10"/>
        <v>0</v>
      </c>
      <c r="S108" s="127">
        <f t="shared" ca="1" si="11"/>
        <v>0</v>
      </c>
      <c r="T108" s="127">
        <f t="shared" ca="1" si="12"/>
        <v>0</v>
      </c>
      <c r="U108" s="127">
        <f t="shared" ca="1" si="13"/>
        <v>0</v>
      </c>
      <c r="V108" s="127">
        <f t="shared" ca="1" si="14"/>
        <v>0</v>
      </c>
      <c r="W108" s="127">
        <f t="shared" ca="1" si="15"/>
        <v>0</v>
      </c>
      <c r="X108" s="127">
        <f t="shared" ca="1" si="16"/>
        <v>0</v>
      </c>
      <c r="Y108" s="126">
        <f t="shared" ca="1" si="17"/>
        <v>0</v>
      </c>
      <c r="Z108" s="125">
        <f t="shared" ca="1" si="18"/>
        <v>0</v>
      </c>
      <c r="AA108" s="127">
        <f t="shared" ca="1" si="19"/>
        <v>0</v>
      </c>
      <c r="AB108" s="127">
        <f t="shared" ca="1" si="20"/>
        <v>0</v>
      </c>
      <c r="AC108" s="127">
        <f t="shared" ca="1" si="21"/>
        <v>0</v>
      </c>
      <c r="AD108" s="127">
        <f t="shared" ca="1" si="22"/>
        <v>0</v>
      </c>
      <c r="AE108" s="127">
        <f t="shared" ca="1" si="23"/>
        <v>0</v>
      </c>
      <c r="AF108" s="127">
        <f t="shared" ca="1" si="24"/>
        <v>0</v>
      </c>
      <c r="AG108" s="127">
        <f t="shared" ca="1" si="25"/>
        <v>0</v>
      </c>
      <c r="AH108" s="126">
        <f t="shared" ca="1" si="26"/>
        <v>0</v>
      </c>
      <c r="AI108" s="125">
        <f t="shared" ca="1" si="27"/>
        <v>0</v>
      </c>
      <c r="AJ108" s="127">
        <f t="shared" ca="1" si="28"/>
        <v>0</v>
      </c>
      <c r="AK108" s="127">
        <f t="shared" ca="1" si="29"/>
        <v>0</v>
      </c>
      <c r="AL108" s="127">
        <f t="shared" ca="1" si="30"/>
        <v>0</v>
      </c>
      <c r="AM108" s="127">
        <f t="shared" ca="1" si="31"/>
        <v>0</v>
      </c>
      <c r="AN108" s="127">
        <f t="shared" ca="1" si="32"/>
        <v>0</v>
      </c>
      <c r="AO108" s="126">
        <f t="shared" ca="1" si="33"/>
        <v>0</v>
      </c>
      <c r="AP108" s="107"/>
      <c r="AQ108" s="92"/>
      <c r="AR108" s="92"/>
      <c r="AS108" s="92"/>
      <c r="AT108" s="92"/>
      <c r="AU108" s="92"/>
      <c r="AV108" s="92"/>
      <c r="AW108" s="92"/>
      <c r="AX108" s="92"/>
      <c r="AY108" s="92"/>
      <c r="AZ108" s="92"/>
      <c r="BA108" s="92"/>
      <c r="BB108" s="92"/>
      <c r="BC108" s="92"/>
      <c r="BD108" s="92"/>
      <c r="BE108" s="92"/>
      <c r="BF108" s="92"/>
      <c r="BG108" s="92"/>
      <c r="BH108" s="92"/>
    </row>
    <row r="109" spans="1:60" x14ac:dyDescent="0.2">
      <c r="A109" s="92"/>
      <c r="B109" s="92"/>
      <c r="C109" s="92"/>
      <c r="D109" s="93"/>
      <c r="E109" s="92"/>
      <c r="F109" s="92"/>
      <c r="G109" s="92"/>
      <c r="H109" s="108"/>
      <c r="I109" s="107"/>
      <c r="J109" s="107"/>
      <c r="K109" s="107"/>
      <c r="L109" s="120" t="str">
        <f t="shared" ca="1" si="8"/>
        <v/>
      </c>
      <c r="M109" s="107"/>
      <c r="N109" s="119">
        <v>66</v>
      </c>
      <c r="O109" s="105">
        <f>IF(ISNA(MATCH($B66,PO!$A$2:$AAC$2,0)),0,MATCH($B66,PO!$A$2:$AAC$2,0))</f>
        <v>0</v>
      </c>
      <c r="P109" s="106">
        <f>IF(ISNA(MATCH($B66,PO!$B$1:$B$706,0)),0,MATCH($B66,PO!$B$1:$B$706,0))</f>
        <v>0</v>
      </c>
      <c r="Q109" s="121">
        <f t="shared" ca="1" si="9"/>
        <v>0</v>
      </c>
      <c r="R109" s="123">
        <f t="shared" ca="1" si="10"/>
        <v>0</v>
      </c>
      <c r="S109" s="123">
        <f t="shared" ca="1" si="11"/>
        <v>0</v>
      </c>
      <c r="T109" s="123">
        <f t="shared" ca="1" si="12"/>
        <v>0</v>
      </c>
      <c r="U109" s="123">
        <f t="shared" ca="1" si="13"/>
        <v>0</v>
      </c>
      <c r="V109" s="123">
        <f t="shared" ca="1" si="14"/>
        <v>0</v>
      </c>
      <c r="W109" s="123">
        <f t="shared" ca="1" si="15"/>
        <v>0</v>
      </c>
      <c r="X109" s="123">
        <f t="shared" ca="1" si="16"/>
        <v>0</v>
      </c>
      <c r="Y109" s="122">
        <f t="shared" ca="1" si="17"/>
        <v>0</v>
      </c>
      <c r="Z109" s="121">
        <f t="shared" ca="1" si="18"/>
        <v>0</v>
      </c>
      <c r="AA109" s="123">
        <f t="shared" ca="1" si="19"/>
        <v>0</v>
      </c>
      <c r="AB109" s="123">
        <f t="shared" ca="1" si="20"/>
        <v>0</v>
      </c>
      <c r="AC109" s="123">
        <f t="shared" ca="1" si="21"/>
        <v>0</v>
      </c>
      <c r="AD109" s="123">
        <f t="shared" ca="1" si="22"/>
        <v>0</v>
      </c>
      <c r="AE109" s="123">
        <f t="shared" ca="1" si="23"/>
        <v>0</v>
      </c>
      <c r="AF109" s="123">
        <f t="shared" ca="1" si="24"/>
        <v>0</v>
      </c>
      <c r="AG109" s="123">
        <f t="shared" ca="1" si="25"/>
        <v>0</v>
      </c>
      <c r="AH109" s="122">
        <f t="shared" ca="1" si="26"/>
        <v>0</v>
      </c>
      <c r="AI109" s="121">
        <f t="shared" ca="1" si="27"/>
        <v>0</v>
      </c>
      <c r="AJ109" s="123">
        <f t="shared" ca="1" si="28"/>
        <v>0</v>
      </c>
      <c r="AK109" s="123">
        <f t="shared" ca="1" si="29"/>
        <v>0</v>
      </c>
      <c r="AL109" s="123">
        <f t="shared" ca="1" si="30"/>
        <v>0</v>
      </c>
      <c r="AM109" s="123">
        <f t="shared" ca="1" si="31"/>
        <v>0</v>
      </c>
      <c r="AN109" s="123">
        <f t="shared" ca="1" si="32"/>
        <v>0</v>
      </c>
      <c r="AO109" s="122">
        <f t="shared" ca="1" si="33"/>
        <v>0</v>
      </c>
      <c r="AP109" s="107"/>
    </row>
    <row r="110" spans="1:60" x14ac:dyDescent="0.2">
      <c r="H110" s="108"/>
      <c r="I110" s="107"/>
      <c r="J110" s="107"/>
      <c r="K110" s="107"/>
      <c r="L110" s="120" t="str">
        <f t="shared" ca="1" si="8"/>
        <v/>
      </c>
      <c r="M110" s="107"/>
      <c r="N110" s="119">
        <v>67</v>
      </c>
      <c r="O110" s="105">
        <f>IF(ISNA(MATCH($B67,PO!$A$2:$AAC$2,0)),0,MATCH($B67,PO!$A$2:$AAC$2,0))</f>
        <v>0</v>
      </c>
      <c r="P110" s="106">
        <f>IF(ISNA(MATCH($B67,PO!$B$1:$B$706,0)),0,MATCH($B67,PO!$B$1:$B$706,0))</f>
        <v>0</v>
      </c>
      <c r="Q110" s="105">
        <f t="shared" ca="1" si="9"/>
        <v>0</v>
      </c>
      <c r="R110" s="106">
        <f t="shared" ca="1" si="10"/>
        <v>0</v>
      </c>
      <c r="S110" s="106">
        <f t="shared" ca="1" si="11"/>
        <v>0</v>
      </c>
      <c r="T110" s="106">
        <f t="shared" ca="1" si="12"/>
        <v>0</v>
      </c>
      <c r="U110" s="106">
        <f t="shared" ca="1" si="13"/>
        <v>0</v>
      </c>
      <c r="V110" s="106">
        <f t="shared" ca="1" si="14"/>
        <v>0</v>
      </c>
      <c r="W110" s="106">
        <f t="shared" ca="1" si="15"/>
        <v>0</v>
      </c>
      <c r="X110" s="106">
        <f t="shared" ca="1" si="16"/>
        <v>0</v>
      </c>
      <c r="Y110" s="124">
        <f t="shared" ca="1" si="17"/>
        <v>0</v>
      </c>
      <c r="Z110" s="105">
        <f t="shared" ca="1" si="18"/>
        <v>0</v>
      </c>
      <c r="AA110" s="106">
        <f t="shared" ca="1" si="19"/>
        <v>0</v>
      </c>
      <c r="AB110" s="106">
        <f t="shared" ca="1" si="20"/>
        <v>0</v>
      </c>
      <c r="AC110" s="106">
        <f t="shared" ca="1" si="21"/>
        <v>0</v>
      </c>
      <c r="AD110" s="106">
        <f t="shared" ca="1" si="22"/>
        <v>0</v>
      </c>
      <c r="AE110" s="106">
        <f t="shared" ca="1" si="23"/>
        <v>0</v>
      </c>
      <c r="AF110" s="106">
        <f t="shared" ca="1" si="24"/>
        <v>0</v>
      </c>
      <c r="AG110" s="106">
        <f t="shared" ca="1" si="25"/>
        <v>0</v>
      </c>
      <c r="AH110" s="124">
        <f t="shared" ca="1" si="26"/>
        <v>0</v>
      </c>
      <c r="AI110" s="105">
        <f t="shared" ca="1" si="27"/>
        <v>0</v>
      </c>
      <c r="AJ110" s="106">
        <f t="shared" ca="1" si="28"/>
        <v>0</v>
      </c>
      <c r="AK110" s="106">
        <f t="shared" ca="1" si="29"/>
        <v>0</v>
      </c>
      <c r="AL110" s="106">
        <f t="shared" ca="1" si="30"/>
        <v>0</v>
      </c>
      <c r="AM110" s="106">
        <f t="shared" ca="1" si="31"/>
        <v>0</v>
      </c>
      <c r="AN110" s="106">
        <f t="shared" ca="1" si="32"/>
        <v>0</v>
      </c>
      <c r="AO110" s="124">
        <f t="shared" ca="1" si="33"/>
        <v>0</v>
      </c>
      <c r="AP110" s="107"/>
    </row>
    <row r="111" spans="1:60" x14ac:dyDescent="0.2">
      <c r="H111" s="108"/>
      <c r="I111" s="107"/>
      <c r="J111" s="107"/>
      <c r="K111" s="107"/>
      <c r="L111" s="120" t="str">
        <f t="shared" ca="1" si="8"/>
        <v/>
      </c>
      <c r="M111" s="107"/>
      <c r="N111" s="119">
        <v>68</v>
      </c>
      <c r="O111" s="105">
        <f>IF(ISNA(MATCH($B68,PO!$A$2:$AAC$2,0)),0,MATCH($B68,PO!$A$2:$AAC$2,0))</f>
        <v>0</v>
      </c>
      <c r="P111" s="106">
        <f>IF(ISNA(MATCH($B68,PO!$B$1:$B$706,0)),0,MATCH($B68,PO!$B$1:$B$706,0))</f>
        <v>0</v>
      </c>
      <c r="Q111" s="105">
        <f t="shared" ca="1" si="9"/>
        <v>0</v>
      </c>
      <c r="R111" s="106">
        <f t="shared" ca="1" si="10"/>
        <v>0</v>
      </c>
      <c r="S111" s="106">
        <f t="shared" ca="1" si="11"/>
        <v>0</v>
      </c>
      <c r="T111" s="106">
        <f t="shared" ca="1" si="12"/>
        <v>0</v>
      </c>
      <c r="U111" s="106">
        <f t="shared" ca="1" si="13"/>
        <v>0</v>
      </c>
      <c r="V111" s="106">
        <f t="shared" ca="1" si="14"/>
        <v>0</v>
      </c>
      <c r="W111" s="106">
        <f t="shared" ca="1" si="15"/>
        <v>0</v>
      </c>
      <c r="X111" s="106">
        <f t="shared" ca="1" si="16"/>
        <v>0</v>
      </c>
      <c r="Y111" s="124">
        <f t="shared" ca="1" si="17"/>
        <v>0</v>
      </c>
      <c r="Z111" s="105">
        <f t="shared" ca="1" si="18"/>
        <v>0</v>
      </c>
      <c r="AA111" s="106">
        <f t="shared" ca="1" si="19"/>
        <v>0</v>
      </c>
      <c r="AB111" s="106">
        <f t="shared" ca="1" si="20"/>
        <v>0</v>
      </c>
      <c r="AC111" s="106">
        <f t="shared" ca="1" si="21"/>
        <v>0</v>
      </c>
      <c r="AD111" s="106">
        <f t="shared" ca="1" si="22"/>
        <v>0</v>
      </c>
      <c r="AE111" s="106">
        <f t="shared" ca="1" si="23"/>
        <v>0</v>
      </c>
      <c r="AF111" s="106">
        <f t="shared" ca="1" si="24"/>
        <v>0</v>
      </c>
      <c r="AG111" s="106">
        <f t="shared" ca="1" si="25"/>
        <v>0</v>
      </c>
      <c r="AH111" s="124">
        <f t="shared" ca="1" si="26"/>
        <v>0</v>
      </c>
      <c r="AI111" s="105">
        <f t="shared" ca="1" si="27"/>
        <v>0</v>
      </c>
      <c r="AJ111" s="106">
        <f t="shared" ca="1" si="28"/>
        <v>0</v>
      </c>
      <c r="AK111" s="106">
        <f t="shared" ca="1" si="29"/>
        <v>0</v>
      </c>
      <c r="AL111" s="106">
        <f t="shared" ca="1" si="30"/>
        <v>0</v>
      </c>
      <c r="AM111" s="106">
        <f t="shared" ca="1" si="31"/>
        <v>0</v>
      </c>
      <c r="AN111" s="106">
        <f t="shared" ca="1" si="32"/>
        <v>0</v>
      </c>
      <c r="AO111" s="124">
        <f t="shared" ca="1" si="33"/>
        <v>0</v>
      </c>
      <c r="AP111" s="107"/>
    </row>
    <row r="112" spans="1:60" x14ac:dyDescent="0.2">
      <c r="H112" s="108"/>
      <c r="I112" s="107"/>
      <c r="J112" s="107"/>
      <c r="K112" s="107"/>
      <c r="L112" s="120" t="str">
        <f t="shared" ca="1" si="8"/>
        <v/>
      </c>
      <c r="M112" s="107"/>
      <c r="N112" s="119">
        <v>69</v>
      </c>
      <c r="O112" s="105">
        <f>IF(ISNA(MATCH($B69,PO!$A$2:$AAC$2,0)),0,MATCH($B69,PO!$A$2:$AAC$2,0))</f>
        <v>0</v>
      </c>
      <c r="P112" s="106">
        <f>IF(ISNA(MATCH($B69,PO!$B$1:$B$706,0)),0,MATCH($B69,PO!$B$1:$B$706,0))</f>
        <v>0</v>
      </c>
      <c r="Q112" s="105">
        <f t="shared" ca="1" si="9"/>
        <v>0</v>
      </c>
      <c r="R112" s="106">
        <f t="shared" ca="1" si="10"/>
        <v>0</v>
      </c>
      <c r="S112" s="106">
        <f t="shared" ca="1" si="11"/>
        <v>0</v>
      </c>
      <c r="T112" s="106">
        <f t="shared" ca="1" si="12"/>
        <v>0</v>
      </c>
      <c r="U112" s="106">
        <f t="shared" ca="1" si="13"/>
        <v>0</v>
      </c>
      <c r="V112" s="106">
        <f t="shared" ca="1" si="14"/>
        <v>0</v>
      </c>
      <c r="W112" s="106">
        <f t="shared" ca="1" si="15"/>
        <v>0</v>
      </c>
      <c r="X112" s="106">
        <f t="shared" ca="1" si="16"/>
        <v>0</v>
      </c>
      <c r="Y112" s="124">
        <f t="shared" ca="1" si="17"/>
        <v>0</v>
      </c>
      <c r="Z112" s="105">
        <f t="shared" ca="1" si="18"/>
        <v>0</v>
      </c>
      <c r="AA112" s="106">
        <f t="shared" ca="1" si="19"/>
        <v>0</v>
      </c>
      <c r="AB112" s="106">
        <f t="shared" ca="1" si="20"/>
        <v>0</v>
      </c>
      <c r="AC112" s="106">
        <f t="shared" ca="1" si="21"/>
        <v>0</v>
      </c>
      <c r="AD112" s="106">
        <f t="shared" ca="1" si="22"/>
        <v>0</v>
      </c>
      <c r="AE112" s="106">
        <f t="shared" ca="1" si="23"/>
        <v>0</v>
      </c>
      <c r="AF112" s="106">
        <f t="shared" ca="1" si="24"/>
        <v>0</v>
      </c>
      <c r="AG112" s="106">
        <f t="shared" ca="1" si="25"/>
        <v>0</v>
      </c>
      <c r="AH112" s="124">
        <f t="shared" ca="1" si="26"/>
        <v>0</v>
      </c>
      <c r="AI112" s="105">
        <f t="shared" ca="1" si="27"/>
        <v>0</v>
      </c>
      <c r="AJ112" s="106">
        <f t="shared" ca="1" si="28"/>
        <v>0</v>
      </c>
      <c r="AK112" s="106">
        <f t="shared" ca="1" si="29"/>
        <v>0</v>
      </c>
      <c r="AL112" s="106">
        <f t="shared" ca="1" si="30"/>
        <v>0</v>
      </c>
      <c r="AM112" s="106">
        <f t="shared" ca="1" si="31"/>
        <v>0</v>
      </c>
      <c r="AN112" s="106">
        <f t="shared" ca="1" si="32"/>
        <v>0</v>
      </c>
      <c r="AO112" s="124">
        <f t="shared" ca="1" si="33"/>
        <v>0</v>
      </c>
      <c r="AP112" s="107"/>
    </row>
    <row r="113" spans="4:42" x14ac:dyDescent="0.2">
      <c r="H113" s="108"/>
      <c r="I113" s="107"/>
      <c r="J113" s="107"/>
      <c r="K113" s="107"/>
      <c r="L113" s="120" t="str">
        <f t="shared" ca="1" si="8"/>
        <v/>
      </c>
      <c r="M113" s="107"/>
      <c r="N113" s="119">
        <v>70</v>
      </c>
      <c r="O113" s="105">
        <f>IF(ISNA(MATCH($B70,PO!$A$2:$AAC$2,0)),0,MATCH($B70,PO!$A$2:$AAC$2,0))</f>
        <v>0</v>
      </c>
      <c r="P113" s="106">
        <f>IF(ISNA(MATCH($B70,PO!$B$1:$B$706,0)),0,MATCH($B70,PO!$B$1:$B$706,0))</f>
        <v>0</v>
      </c>
      <c r="Q113" s="105">
        <f t="shared" ca="1" si="9"/>
        <v>0</v>
      </c>
      <c r="R113" s="106">
        <f t="shared" ca="1" si="10"/>
        <v>0</v>
      </c>
      <c r="S113" s="106">
        <f t="shared" ca="1" si="11"/>
        <v>0</v>
      </c>
      <c r="T113" s="106">
        <f t="shared" ca="1" si="12"/>
        <v>0</v>
      </c>
      <c r="U113" s="106">
        <f t="shared" ca="1" si="13"/>
        <v>0</v>
      </c>
      <c r="V113" s="106">
        <f t="shared" ca="1" si="14"/>
        <v>0</v>
      </c>
      <c r="W113" s="106">
        <f t="shared" ca="1" si="15"/>
        <v>0</v>
      </c>
      <c r="X113" s="106">
        <f t="shared" ca="1" si="16"/>
        <v>0</v>
      </c>
      <c r="Y113" s="124">
        <f t="shared" ca="1" si="17"/>
        <v>0</v>
      </c>
      <c r="Z113" s="105">
        <f t="shared" ca="1" si="18"/>
        <v>0</v>
      </c>
      <c r="AA113" s="106">
        <f t="shared" ca="1" si="19"/>
        <v>0</v>
      </c>
      <c r="AB113" s="106">
        <f t="shared" ca="1" si="20"/>
        <v>0</v>
      </c>
      <c r="AC113" s="106">
        <f t="shared" ca="1" si="21"/>
        <v>0</v>
      </c>
      <c r="AD113" s="106">
        <f t="shared" ca="1" si="22"/>
        <v>0</v>
      </c>
      <c r="AE113" s="106">
        <f t="shared" ca="1" si="23"/>
        <v>0</v>
      </c>
      <c r="AF113" s="106">
        <f t="shared" ca="1" si="24"/>
        <v>0</v>
      </c>
      <c r="AG113" s="106">
        <f t="shared" ca="1" si="25"/>
        <v>0</v>
      </c>
      <c r="AH113" s="124">
        <f t="shared" ca="1" si="26"/>
        <v>0</v>
      </c>
      <c r="AI113" s="105">
        <f t="shared" ca="1" si="27"/>
        <v>0</v>
      </c>
      <c r="AJ113" s="106">
        <f t="shared" ca="1" si="28"/>
        <v>0</v>
      </c>
      <c r="AK113" s="106">
        <f t="shared" ca="1" si="29"/>
        <v>0</v>
      </c>
      <c r="AL113" s="106">
        <f t="shared" ca="1" si="30"/>
        <v>0</v>
      </c>
      <c r="AM113" s="106">
        <f t="shared" ca="1" si="31"/>
        <v>0</v>
      </c>
      <c r="AN113" s="106">
        <f t="shared" ca="1" si="32"/>
        <v>0</v>
      </c>
      <c r="AO113" s="124">
        <f t="shared" ca="1" si="33"/>
        <v>0</v>
      </c>
      <c r="AP113" s="107"/>
    </row>
    <row r="114" spans="4:42" x14ac:dyDescent="0.2">
      <c r="D114" s="107"/>
      <c r="H114" s="108"/>
      <c r="I114" s="107"/>
      <c r="J114" s="107"/>
      <c r="K114" s="107"/>
      <c r="L114" s="120" t="str">
        <f t="shared" ca="1" si="8"/>
        <v/>
      </c>
      <c r="M114" s="107"/>
      <c r="N114" s="119">
        <v>71</v>
      </c>
      <c r="O114" s="105">
        <f>IF(ISNA(MATCH($B71,PO!$A$2:$AAC$2,0)),0,MATCH($B71,PO!$A$2:$AAC$2,0))</f>
        <v>0</v>
      </c>
      <c r="P114" s="106">
        <f>IF(ISNA(MATCH($B72,PO!$B$1:$B$706,0)),0,MATCH($B72,PO!$B$1:$B$706,0))</f>
        <v>0</v>
      </c>
      <c r="Q114" s="105">
        <f t="shared" ca="1" si="9"/>
        <v>0</v>
      </c>
      <c r="R114" s="106">
        <f t="shared" ca="1" si="10"/>
        <v>0</v>
      </c>
      <c r="S114" s="106">
        <f t="shared" ca="1" si="11"/>
        <v>0</v>
      </c>
      <c r="T114" s="106">
        <f t="shared" ca="1" si="12"/>
        <v>0</v>
      </c>
      <c r="U114" s="106">
        <f t="shared" ca="1" si="13"/>
        <v>0</v>
      </c>
      <c r="V114" s="106">
        <f t="shared" ca="1" si="14"/>
        <v>0</v>
      </c>
      <c r="W114" s="106">
        <f t="shared" ca="1" si="15"/>
        <v>0</v>
      </c>
      <c r="X114" s="106">
        <f t="shared" ca="1" si="16"/>
        <v>0</v>
      </c>
      <c r="Y114" s="124">
        <f t="shared" ca="1" si="17"/>
        <v>0</v>
      </c>
      <c r="Z114" s="105">
        <f t="shared" ca="1" si="18"/>
        <v>0</v>
      </c>
      <c r="AA114" s="106">
        <f t="shared" ca="1" si="19"/>
        <v>0</v>
      </c>
      <c r="AB114" s="106">
        <f t="shared" ca="1" si="20"/>
        <v>0</v>
      </c>
      <c r="AC114" s="106">
        <f t="shared" ca="1" si="21"/>
        <v>0</v>
      </c>
      <c r="AD114" s="106">
        <f t="shared" ca="1" si="22"/>
        <v>0</v>
      </c>
      <c r="AE114" s="106">
        <f t="shared" ca="1" si="23"/>
        <v>0</v>
      </c>
      <c r="AF114" s="106">
        <f t="shared" ca="1" si="24"/>
        <v>0</v>
      </c>
      <c r="AG114" s="106">
        <f t="shared" ca="1" si="25"/>
        <v>0</v>
      </c>
      <c r="AH114" s="124">
        <f t="shared" ca="1" si="26"/>
        <v>0</v>
      </c>
      <c r="AI114" s="105">
        <f t="shared" ca="1" si="27"/>
        <v>0</v>
      </c>
      <c r="AJ114" s="106">
        <f t="shared" ca="1" si="28"/>
        <v>0</v>
      </c>
      <c r="AK114" s="106">
        <f t="shared" ca="1" si="29"/>
        <v>0</v>
      </c>
      <c r="AL114" s="106">
        <f t="shared" ca="1" si="30"/>
        <v>0</v>
      </c>
      <c r="AM114" s="106">
        <f t="shared" ca="1" si="31"/>
        <v>0</v>
      </c>
      <c r="AN114" s="106">
        <f t="shared" ca="1" si="32"/>
        <v>0</v>
      </c>
      <c r="AO114" s="124">
        <f t="shared" ca="1" si="33"/>
        <v>0</v>
      </c>
      <c r="AP114" s="107"/>
    </row>
    <row r="115" spans="4:42" x14ac:dyDescent="0.2">
      <c r="H115" s="108"/>
      <c r="I115" s="107"/>
      <c r="J115" s="107"/>
      <c r="K115" s="107"/>
      <c r="L115" s="120" t="str">
        <f t="shared" ca="1" si="8"/>
        <v/>
      </c>
      <c r="M115" s="107"/>
      <c r="N115" s="119">
        <v>72</v>
      </c>
      <c r="O115" s="125">
        <f>IF(ISNA(MATCH($B72,PO!$A$2:$AAC$2,0)),0,MATCH($B72,PO!$A$2:$AAC$2,0))</f>
        <v>0</v>
      </c>
      <c r="P115" s="127">
        <f>IF(ISNA(MATCH($B73,PO!$B$1:$B$706,0)),0,MATCH($B73,PO!$B$1:$B$706,0))</f>
        <v>0</v>
      </c>
      <c r="Q115" s="125">
        <f ca="1">IFERROR(INDIRECT("PO!"&amp;"Z"&amp;$O$91&amp;"S"&amp;P115,0),0)</f>
        <v>0</v>
      </c>
      <c r="R115" s="127">
        <f ca="1">IFERROR(INDIRECT("PO!"&amp;"Z"&amp;$O$92&amp;"S"&amp;P115,0),0)</f>
        <v>0</v>
      </c>
      <c r="S115" s="127">
        <f ca="1">IFERROR(INDIRECT("PO!"&amp;"Z"&amp;$O$93&amp;"S"&amp;$P115,0),0)</f>
        <v>0</v>
      </c>
      <c r="T115" s="127">
        <f ca="1">IFERROR(INDIRECT("PO!"&amp;"Z"&amp;$O$94&amp;"S"&amp;$P115,0),0)</f>
        <v>0</v>
      </c>
      <c r="U115" s="127">
        <f ca="1">IFERROR(INDIRECT("PO!"&amp;"Z"&amp;$O$95&amp;"S"&amp;$P115,0),0)</f>
        <v>0</v>
      </c>
      <c r="V115" s="127">
        <f ca="1">IFERROR(INDIRECT("PO!"&amp;"Z"&amp;$O$96&amp;"S"&amp;$P115,0),0)</f>
        <v>0</v>
      </c>
      <c r="W115" s="127">
        <f ca="1">IFERROR(INDIRECT("PO!"&amp;"Z"&amp;$O$97&amp;"S"&amp;$P115,0),0)</f>
        <v>0</v>
      </c>
      <c r="X115" s="127">
        <f ca="1">IFERROR(INDIRECT("PO!"&amp;"Z"&amp;$O$98&amp;"S"&amp;$P115,0),0)</f>
        <v>0</v>
      </c>
      <c r="Y115" s="126">
        <f ca="1">IFERROR(INDIRECT("PO!"&amp;"Z"&amp;$O$99&amp;"S"&amp;$P115,0),0)</f>
        <v>0</v>
      </c>
      <c r="Z115" s="125">
        <f ca="1">IFERROR(INDIRECT("PO!"&amp;"Z"&amp;$O$100&amp;"S"&amp;$P115,0),0)</f>
        <v>0</v>
      </c>
      <c r="AA115" s="127">
        <f ca="1">IFERROR(INDIRECT("PO!"&amp;"Z"&amp;$O$101&amp;"S"&amp;$P115,0),0)</f>
        <v>0</v>
      </c>
      <c r="AB115" s="127">
        <f ca="1">IFERROR(INDIRECT("PO!"&amp;"Z"&amp;$O$102&amp;"S"&amp;$P115,0),0)</f>
        <v>0</v>
      </c>
      <c r="AC115" s="127">
        <f ca="1">IFERROR(INDIRECT("PO!"&amp;"Z"&amp;$O$103&amp;"S"&amp;$P115,0),0)</f>
        <v>0</v>
      </c>
      <c r="AD115" s="127">
        <f ca="1">IFERROR(INDIRECT("PO!"&amp;"Z"&amp;$O$104&amp;"S"&amp;$P115,0),0)</f>
        <v>0</v>
      </c>
      <c r="AE115" s="127">
        <f ca="1">IFERROR(INDIRECT("PO!"&amp;"Z"&amp;$O$105&amp;"S"&amp;$P115,0),0)</f>
        <v>0</v>
      </c>
      <c r="AF115" s="127">
        <f ca="1">IFERROR(INDIRECT("PO!"&amp;"Z"&amp;$O$106&amp;"S"&amp;$P115,0),0)</f>
        <v>0</v>
      </c>
      <c r="AG115" s="127">
        <f ca="1">IFERROR(INDIRECT("PO!"&amp;"Z"&amp;$O$107&amp;"S"&amp;$P115,0),0)</f>
        <v>0</v>
      </c>
      <c r="AH115" s="126">
        <f ca="1">IFERROR(INDIRECT("PO!"&amp;"Z"&amp;$O$108&amp;"S"&amp;$P115,0),0)</f>
        <v>0</v>
      </c>
      <c r="AI115" s="125">
        <f ca="1">IFERROR(INDIRECT("PO!"&amp;"Z"&amp;$O$109&amp;"S"&amp;$P115,0),0)</f>
        <v>0</v>
      </c>
      <c r="AJ115" s="127">
        <f ca="1">IFERROR(INDIRECT("PO!"&amp;"Z"&amp;$O$110&amp;"S"&amp;$P115,0),0)</f>
        <v>0</v>
      </c>
      <c r="AK115" s="127">
        <f ca="1">IFERROR(INDIRECT("PO!"&amp;"Z"&amp;$O$111&amp;"S"&amp;$P115,0),0)</f>
        <v>0</v>
      </c>
      <c r="AL115" s="127">
        <f ca="1">IFERROR(INDIRECT("PO!"&amp;"Z"&amp;$O$112&amp;"S"&amp;$P115,0),0)</f>
        <v>0</v>
      </c>
      <c r="AM115" s="127">
        <f ca="1">IFERROR(INDIRECT("PO!"&amp;"Z"&amp;$O$113&amp;"S"&amp;$P115,0),0)</f>
        <v>0</v>
      </c>
      <c r="AN115" s="127">
        <f ca="1">IFERROR(INDIRECT("PO!"&amp;"Z"&amp;$O$114&amp;"S"&amp;$P115,0),0)</f>
        <v>0</v>
      </c>
      <c r="AO115" s="126">
        <f ca="1">IFERROR(INDIRECT("PO!"&amp;"Z"&amp;$O$115&amp;"S"&amp;$P115,0),0)</f>
        <v>0</v>
      </c>
      <c r="AP115" s="107"/>
    </row>
    <row r="116" spans="4:42" x14ac:dyDescent="0.2">
      <c r="H116" s="108"/>
      <c r="I116" s="107"/>
      <c r="J116" s="107"/>
      <c r="K116" s="107"/>
      <c r="L116" s="107">
        <f ca="1">SUM(Q91:AO115)+IF((E33&lt;24)+(E47&lt;24)+(E47&gt;30)+(E61&lt;24)+(E61&gt;30)+(E76&lt;18)+(E76&gt;24)+(SUM(E33,E47,E61,E76)&gt;96),1,0)+COUNTIF(B36,"")+COUNTIF(B50,"")</f>
        <v>3</v>
      </c>
      <c r="M116" s="107"/>
      <c r="N116" s="107"/>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7"/>
    </row>
    <row r="117" spans="4:42" ht="15" x14ac:dyDescent="0.25">
      <c r="D117"/>
    </row>
  </sheetData>
  <sheetProtection selectLockedCells="1"/>
  <mergeCells count="74">
    <mergeCell ref="AQ2:AU52"/>
    <mergeCell ref="B71:C71"/>
    <mergeCell ref="B47:D47"/>
    <mergeCell ref="B56:C56"/>
    <mergeCell ref="B63:E63"/>
    <mergeCell ref="B66:C66"/>
    <mergeCell ref="B67:C67"/>
    <mergeCell ref="B68:C68"/>
    <mergeCell ref="B69:C69"/>
    <mergeCell ref="B70:C70"/>
    <mergeCell ref="B65:C65"/>
    <mergeCell ref="B59:C59"/>
    <mergeCell ref="B52:C52"/>
    <mergeCell ref="B53:C53"/>
    <mergeCell ref="B54:C54"/>
    <mergeCell ref="B55:C55"/>
    <mergeCell ref="B64:E64"/>
    <mergeCell ref="B42:C42"/>
    <mergeCell ref="B26:D26"/>
    <mergeCell ref="B29:C29"/>
    <mergeCell ref="B30:C30"/>
    <mergeCell ref="B31:C31"/>
    <mergeCell ref="B32:C32"/>
    <mergeCell ref="B33:D33"/>
    <mergeCell ref="B46:C46"/>
    <mergeCell ref="B51:C51"/>
    <mergeCell ref="B36:E36"/>
    <mergeCell ref="B49:E49"/>
    <mergeCell ref="B50:E50"/>
    <mergeCell ref="B37:C37"/>
    <mergeCell ref="B38:C38"/>
    <mergeCell ref="B39:C39"/>
    <mergeCell ref="H1:K1"/>
    <mergeCell ref="B25:C25"/>
    <mergeCell ref="H2:K12"/>
    <mergeCell ref="B40:C40"/>
    <mergeCell ref="B35:E35"/>
    <mergeCell ref="B18:C18"/>
    <mergeCell ref="B19:C19"/>
    <mergeCell ref="B20:C20"/>
    <mergeCell ref="B21:C21"/>
    <mergeCell ref="B22:C22"/>
    <mergeCell ref="B23:C23"/>
    <mergeCell ref="B24:C24"/>
    <mergeCell ref="B27:C27"/>
    <mergeCell ref="B28:C28"/>
    <mergeCell ref="H35:J35"/>
    <mergeCell ref="B2:E3"/>
    <mergeCell ref="Q89:AN89"/>
    <mergeCell ref="O89:P89"/>
    <mergeCell ref="B72:C72"/>
    <mergeCell ref="B80:E83"/>
    <mergeCell ref="C78:E78"/>
    <mergeCell ref="B73:C73"/>
    <mergeCell ref="B74:C74"/>
    <mergeCell ref="B75:C75"/>
    <mergeCell ref="B89:E89"/>
    <mergeCell ref="B85:C85"/>
    <mergeCell ref="B87:C87"/>
    <mergeCell ref="B84:E84"/>
    <mergeCell ref="B86:E86"/>
    <mergeCell ref="B76:D76"/>
    <mergeCell ref="H63:J63"/>
    <mergeCell ref="B57:C57"/>
    <mergeCell ref="B58:C58"/>
    <mergeCell ref="B60:C60"/>
    <mergeCell ref="B61:D61"/>
    <mergeCell ref="B45:C45"/>
    <mergeCell ref="B43:C43"/>
    <mergeCell ref="B44:C44"/>
    <mergeCell ref="H49:J49"/>
    <mergeCell ref="B4:E4"/>
    <mergeCell ref="B6:E6"/>
    <mergeCell ref="B41:C41"/>
  </mergeCells>
  <conditionalFormatting sqref="E33 G33:K33">
    <cfRule type="cellIs" dxfId="21" priority="33" operator="lessThan">
      <formula>24</formula>
    </cfRule>
  </conditionalFormatting>
  <conditionalFormatting sqref="B19:C25">
    <cfRule type="expression" dxfId="20" priority="23">
      <formula>COUNTIF($B$19:$C$25,B19)&gt;1</formula>
    </cfRule>
  </conditionalFormatting>
  <conditionalFormatting sqref="E76">
    <cfRule type="cellIs" dxfId="19" priority="17" operator="greaterThan">
      <formula>24</formula>
    </cfRule>
    <cfRule type="cellIs" dxfId="18" priority="22" operator="lessThan">
      <formula>18</formula>
    </cfRule>
  </conditionalFormatting>
  <conditionalFormatting sqref="E61">
    <cfRule type="cellIs" dxfId="17" priority="18" operator="lessThan">
      <formula>24</formula>
    </cfRule>
    <cfRule type="cellIs" dxfId="16" priority="19" operator="greaterThan">
      <formula>30</formula>
    </cfRule>
  </conditionalFormatting>
  <conditionalFormatting sqref="C11:C17">
    <cfRule type="expression" dxfId="15" priority="15">
      <formula>COUNTIF(C11,"*")=1</formula>
    </cfRule>
  </conditionalFormatting>
  <conditionalFormatting sqref="B29:C32">
    <cfRule type="expression" dxfId="14" priority="13">
      <formula>COUNTIF(B29,"*")=1</formula>
    </cfRule>
  </conditionalFormatting>
  <conditionalFormatting sqref="B36:E36">
    <cfRule type="expression" dxfId="13" priority="12">
      <formula>COUNTIF(B36,"*")=1</formula>
    </cfRule>
  </conditionalFormatting>
  <conditionalFormatting sqref="B38:C46">
    <cfRule type="expression" dxfId="12" priority="11">
      <formula>COUNTIF(B38,"*")=1</formula>
    </cfRule>
  </conditionalFormatting>
  <conditionalFormatting sqref="B50:E50">
    <cfRule type="expression" dxfId="11" priority="10">
      <formula>COUNTIF(B50,"*")=1</formula>
    </cfRule>
  </conditionalFormatting>
  <conditionalFormatting sqref="B53:C60">
    <cfRule type="expression" dxfId="10" priority="9">
      <formula>COUNTIF(B53,"*")=1</formula>
    </cfRule>
  </conditionalFormatting>
  <conditionalFormatting sqref="B67:C72">
    <cfRule type="expression" dxfId="9" priority="8">
      <formula>COUNTIF(B67,"*")</formula>
    </cfRule>
  </conditionalFormatting>
  <conditionalFormatting sqref="B74:C75">
    <cfRule type="expression" dxfId="8" priority="7">
      <formula>COUNTIF(B74,"*")=1</formula>
    </cfRule>
  </conditionalFormatting>
  <conditionalFormatting sqref="C78:E78">
    <cfRule type="expression" dxfId="7" priority="5">
      <formula>SUM($E$33,$E$47,$E$61,$E$76)&gt;96</formula>
    </cfRule>
    <cfRule type="expression" dxfId="6" priority="6">
      <formula>SUM($E$33,$E$47,$E$61,$E$76)&lt;90</formula>
    </cfRule>
  </conditionalFormatting>
  <conditionalFormatting sqref="B52:C52">
    <cfRule type="expression" dxfId="5" priority="2">
      <formula>COUNTIF(B52,"*")=1</formula>
    </cfRule>
  </conditionalFormatting>
  <conditionalFormatting sqref="B66:C66">
    <cfRule type="expression" dxfId="4" priority="1">
      <formula>COUNTIF(B66,"*")=1</formula>
    </cfRule>
  </conditionalFormatting>
  <conditionalFormatting sqref="E47">
    <cfRule type="cellIs" dxfId="3" priority="30" operator="greaterThan">
      <formula>30</formula>
    </cfRule>
    <cfRule type="cellIs" dxfId="2" priority="31" operator="lessThan">
      <formula>24</formula>
    </cfRule>
  </conditionalFormatting>
  <dataValidations count="6">
    <dataValidation type="list" allowBlank="1" showInputMessage="1" showErrorMessage="1" sqref="B50:E50 B36:E36" xr:uid="{00000000-0002-0000-0000-000000000000}">
      <formula1>rng_SpzRi</formula1>
    </dataValidation>
    <dataValidation type="list" allowBlank="1" showInputMessage="1" showErrorMessage="1" sqref="A19:A25" xr:uid="{00000000-0002-0000-0000-000001000000}">
      <formula1>Auflagen</formula1>
    </dataValidation>
    <dataValidation type="list" allowBlank="1" showInputMessage="1" sqref="B19:C25" xr:uid="{00000000-0002-0000-0000-000002000000}">
      <formula1>search_Auflagen</formula1>
    </dataValidation>
    <dataValidation type="list" allowBlank="1" showInputMessage="1" showErrorMessage="1" sqref="B29:C32" xr:uid="{00000000-0002-0000-0000-000003000000}">
      <formula1>rng_WahPfli</formula1>
    </dataValidation>
    <dataValidation type="list" allowBlank="1" showInputMessage="1" sqref="B52:C60 B38:C46 B66:C72" xr:uid="{00000000-0002-0000-0000-000004000000}">
      <formula1>search_Spez</formula1>
    </dataValidation>
    <dataValidation type="list" allowBlank="1" showInputMessage="1" sqref="B74:C75" xr:uid="{00000000-0002-0000-0000-000005000000}">
      <formula1>rng_SQ</formula1>
    </dataValidation>
  </dataValidations>
  <pageMargins left="0.7" right="0.7" top="0.75" bottom="0.75" header="0.3" footer="0.3"/>
  <pageSetup paperSize="9" orientation="portrait" horizontalDpi="4294967294" r:id="rId1"/>
  <rowBreaks count="2" manualBreakCount="2">
    <brk id="48" max="16383" man="1"/>
    <brk id="120" max="16383" man="1"/>
  </rowBreaks>
  <colBreaks count="1" manualBreakCount="1">
    <brk id="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9" r:id="rId4" name="Schaltfläche 10">
              <controlPr defaultSize="0" print="0" autoFill="0" autoPict="0" macro="[0]!AufrufSuche">
                <anchor moveWithCells="1" sizeWithCells="1">
                  <from>
                    <xdr:col>5</xdr:col>
                    <xdr:colOff>28575</xdr:colOff>
                    <xdr:row>34</xdr:row>
                    <xdr:rowOff>9525</xdr:rowOff>
                  </from>
                  <to>
                    <xdr:col>5</xdr:col>
                    <xdr:colOff>1152525</xdr:colOff>
                    <xdr:row>35</xdr:row>
                    <xdr:rowOff>0</xdr:rowOff>
                  </to>
                </anchor>
              </controlPr>
            </control>
          </mc:Choice>
        </mc:AlternateContent>
        <mc:AlternateContent xmlns:mc="http://schemas.openxmlformats.org/markup-compatibility/2006">
          <mc:Choice Requires="x14">
            <control shapeId="1040" r:id="rId5" name="Button 16">
              <controlPr defaultSize="0" print="0" autoFill="0" autoPict="0" macro="[0]!AufrufSuche">
                <anchor moveWithCells="1" sizeWithCells="1">
                  <from>
                    <xdr:col>5</xdr:col>
                    <xdr:colOff>28575</xdr:colOff>
                    <xdr:row>48</xdr:row>
                    <xdr:rowOff>9525</xdr:rowOff>
                  </from>
                  <to>
                    <xdr:col>5</xdr:col>
                    <xdr:colOff>1152525</xdr:colOff>
                    <xdr:row>49</xdr:row>
                    <xdr:rowOff>0</xdr:rowOff>
                  </to>
                </anchor>
              </controlPr>
            </control>
          </mc:Choice>
        </mc:AlternateContent>
        <mc:AlternateContent xmlns:mc="http://schemas.openxmlformats.org/markup-compatibility/2006">
          <mc:Choice Requires="x14">
            <control shapeId="1041" r:id="rId6" name="Button 17">
              <controlPr defaultSize="0" print="0" autoFill="0" autoPict="0" macro="[0]!AufrufSuche">
                <anchor moveWithCells="1" sizeWithCells="1">
                  <from>
                    <xdr:col>5</xdr:col>
                    <xdr:colOff>28575</xdr:colOff>
                    <xdr:row>62</xdr:row>
                    <xdr:rowOff>9525</xdr:rowOff>
                  </from>
                  <to>
                    <xdr:col>5</xdr:col>
                    <xdr:colOff>1152525</xdr:colOff>
                    <xdr:row>63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6"/>
  <dimension ref="A1:W81"/>
  <sheetViews>
    <sheetView zoomScale="85" zoomScaleNormal="85" workbookViewId="0">
      <selection activeCell="B82" sqref="B82"/>
    </sheetView>
  </sheetViews>
  <sheetFormatPr baseColWidth="10" defaultColWidth="11.140625" defaultRowHeight="14.25" x14ac:dyDescent="0.2"/>
  <cols>
    <col min="1" max="1" width="2.140625" style="133" customWidth="1"/>
    <col min="2" max="2" width="32.140625" style="107" bestFit="1" customWidth="1"/>
    <col min="3" max="3" width="2.5703125" style="107" customWidth="1"/>
    <col min="4" max="4" width="28.42578125" style="107" customWidth="1"/>
    <col min="5" max="5" width="2.5703125" style="107" customWidth="1"/>
    <col min="6" max="6" width="14.85546875" style="107" bestFit="1" customWidth="1"/>
    <col min="7" max="7" width="8.85546875" style="107" bestFit="1" customWidth="1"/>
    <col min="8" max="19" width="11.140625" style="107" hidden="1" customWidth="1"/>
    <col min="20" max="20" width="22.42578125" style="107" hidden="1" customWidth="1"/>
    <col min="21" max="24" width="11.140625" style="107" customWidth="1"/>
    <col min="25" max="16384" width="11.140625" style="107"/>
  </cols>
  <sheetData>
    <row r="1" spans="2:23" ht="51.6" customHeight="1" x14ac:dyDescent="0.2">
      <c r="B1" s="254" t="s">
        <v>559</v>
      </c>
      <c r="C1" s="255"/>
      <c r="D1" s="255"/>
      <c r="E1" s="255"/>
      <c r="F1" s="255"/>
      <c r="G1" s="255"/>
    </row>
    <row r="2" spans="2:23" ht="18" x14ac:dyDescent="0.25">
      <c r="B2" s="140" t="s">
        <v>558</v>
      </c>
      <c r="C2" s="141"/>
      <c r="D2" s="141"/>
      <c r="E2" s="141"/>
      <c r="F2" s="141"/>
      <c r="G2" s="141"/>
    </row>
    <row r="3" spans="2:23" ht="21" customHeight="1" x14ac:dyDescent="0.2">
      <c r="B3" s="142" t="str">
        <f>IF(COUNTIF(Formular!C11,"*")=1,Formular!C11,"")&amp;", "&amp;IF(COUNTIF(Formular!$C12,"*")=1,Formular!$C12,"")</f>
        <v xml:space="preserve">, </v>
      </c>
      <c r="C3" s="143"/>
      <c r="D3" s="142" t="str">
        <f>IF(COUNTIF(Formular!$C15,"*")=1,Formular!$C15,"")</f>
        <v/>
      </c>
      <c r="E3" s="143"/>
      <c r="F3" s="256" t="str">
        <f>IF(ISNUMBER(Formular!$C13),Formular!$C13,"")</f>
        <v/>
      </c>
      <c r="G3" s="256"/>
    </row>
    <row r="4" spans="2:23" x14ac:dyDescent="0.2">
      <c r="B4" s="144" t="s">
        <v>852</v>
      </c>
      <c r="C4" s="145"/>
      <c r="D4" s="144" t="s">
        <v>853</v>
      </c>
      <c r="E4" s="145"/>
      <c r="F4" s="257" t="s">
        <v>552</v>
      </c>
      <c r="G4" s="257"/>
    </row>
    <row r="5" spans="2:23" ht="19.350000000000001" customHeight="1" x14ac:dyDescent="0.2">
      <c r="B5" s="256" t="str">
        <f>IF(COUNTIF(Formular!$C16,"*")=1,Formular!$C16,"")&amp;" "&amp;IF(COUNTIF(Formular!$C17,"*")=1,Formular!$C17,"")</f>
        <v xml:space="preserve"> </v>
      </c>
      <c r="C5" s="256"/>
      <c r="D5" s="256"/>
      <c r="E5" s="145"/>
      <c r="F5" s="256" t="str">
        <f>IF(ISNUMBER(Formular!$C14),Formular!$C14,"")</f>
        <v/>
      </c>
      <c r="G5" s="256"/>
    </row>
    <row r="6" spans="2:23" x14ac:dyDescent="0.2">
      <c r="B6" s="258" t="s">
        <v>854</v>
      </c>
      <c r="C6" s="258"/>
      <c r="D6" s="258"/>
      <c r="E6" s="145"/>
      <c r="F6" s="257" t="s">
        <v>851</v>
      </c>
      <c r="G6" s="257"/>
      <c r="I6" s="146"/>
      <c r="J6" s="146"/>
      <c r="K6" s="146"/>
      <c r="L6" s="146"/>
      <c r="M6" s="146"/>
      <c r="N6" s="146"/>
      <c r="O6" s="146"/>
      <c r="P6" s="146"/>
      <c r="Q6" s="146"/>
      <c r="R6" s="146"/>
      <c r="S6" s="146"/>
      <c r="T6" s="146"/>
      <c r="U6" s="146"/>
      <c r="V6" s="146"/>
      <c r="W6" s="146"/>
    </row>
    <row r="7" spans="2:23" ht="6.6" customHeight="1" x14ac:dyDescent="0.2">
      <c r="B7" s="145"/>
      <c r="C7" s="145"/>
      <c r="D7" s="145"/>
      <c r="E7" s="145"/>
      <c r="F7" s="145"/>
      <c r="G7" s="145"/>
      <c r="I7" s="146"/>
      <c r="J7" s="146"/>
      <c r="K7" s="146"/>
      <c r="L7" s="146"/>
      <c r="M7" s="146"/>
      <c r="N7" s="146"/>
      <c r="O7" s="146"/>
      <c r="P7" s="146"/>
      <c r="Q7" s="146"/>
      <c r="R7" s="146"/>
      <c r="S7" s="146"/>
      <c r="T7" s="146"/>
      <c r="U7" s="146"/>
      <c r="V7" s="146"/>
      <c r="W7" s="146"/>
    </row>
    <row r="8" spans="2:23" x14ac:dyDescent="0.2">
      <c r="B8" s="253" t="s">
        <v>576</v>
      </c>
      <c r="C8" s="253"/>
      <c r="D8" s="253"/>
      <c r="E8" s="253"/>
      <c r="F8" s="147" t="str">
        <f>IF(DrawLoft!$C$66=2,"Nummer","Kürzel")</f>
        <v>Nummer</v>
      </c>
      <c r="G8" s="148" t="s">
        <v>14</v>
      </c>
      <c r="I8" s="146" t="s">
        <v>567</v>
      </c>
      <c r="J8" s="146" t="s">
        <v>568</v>
      </c>
      <c r="K8" s="146" t="s">
        <v>569</v>
      </c>
      <c r="L8" s="146" t="s">
        <v>570</v>
      </c>
      <c r="M8" s="146" t="s">
        <v>571</v>
      </c>
      <c r="N8" s="146"/>
      <c r="O8" s="146"/>
      <c r="P8" s="146"/>
      <c r="Q8" s="146"/>
      <c r="R8" s="146"/>
      <c r="S8" s="146"/>
      <c r="T8" s="146"/>
      <c r="U8" s="146"/>
      <c r="V8" s="146"/>
      <c r="W8" s="146"/>
    </row>
    <row r="9" spans="2:23" hidden="1" x14ac:dyDescent="0.2">
      <c r="B9" s="259" t="str">
        <f ca="1">IF(ISERROR(INDIRECT("Formular!"&amp;"Z"&amp;$I9&amp;"S"&amp;2,0)),"",
IF(COUNTIF(INDIRECT("Formular!"&amp;"Z"&amp;$I9&amp;"S"&amp;2,0),"Module")&gt;0,"",
IF(COUNTIF(INDIRECT("Formular!"&amp;"Z"&amp;$I9&amp;"S"&amp;2,0),"Spezialisierungsri*")&gt;0,"",
IF(COUNTIF(INDIRECT("Formular!"&amp;"Z"&amp;$I9&amp;"S"&amp;2,0),"*Ergänzungsmodule*")&gt;0,"",
INDIRECT("Formular!"&amp;"Z"&amp;$I9&amp;"S"&amp;2,0)))))</f>
        <v>Wahlpflichtmodule</v>
      </c>
      <c r="C9" s="259"/>
      <c r="D9" s="259"/>
      <c r="E9" s="259"/>
      <c r="F9" s="149" t="str">
        <f ca="1">IF(ISNA(IF(ISNA(VLOOKUP(B9,Alle,DrawLoft!$C$66,0)),IF(ISERROR(VLOOKUP(MID(B9,1,SEARCH("-Zusatz",B9)-1),Tab_ConA[],DrawLoft!$C$66,0)),
IF(VLOOKUP(B9,Formular,3,0)="Extern","Extern",""),VLOOKUP(MID(B9,1,SEARCH("-Zusatz",B9)-1),Tab_ConA[],DrawLoft!$C$66,0)),VLOOKUP(B9,Alle,DrawLoft!$C$66,0))),"",IF(ISNA(VLOOKUP(B9,Alle,DrawLoft!$C$66,0)),IF(ISERROR(VLOOKUP(MID(B9,1,SEARCH("-Zusatz",B9)-1),Tab_ConA[],DrawLoft!$C$66,0)),
IF(VLOOKUP(B9,Formular,3,0)="Extern","Extern",""),VLOOKUP(MID(B9,1,SEARCH("-Zusatz",B9)-1),Tab_ConA[],DrawLoft!$C$66,0)),VLOOKUP(B9,Alle,DrawLoft!$C$66,0)))</f>
        <v/>
      </c>
      <c r="G9" s="145" t="str">
        <f t="shared" ref="G9" ca="1" si="0">IF(ISNA(R9),"",IF($R9="LP","",IF($R9=0,"",$R9)))</f>
        <v/>
      </c>
      <c r="I9" s="146">
        <f>_xlfn.AGGREGATE(15,4,Tabelle6[TEST 5],ROW($A1))</f>
        <v>28</v>
      </c>
      <c r="J9" s="146"/>
      <c r="K9" s="146">
        <f>COUNTIF(Formular!$B$18:$B$76,"*")-ROW(A1)+1</f>
        <v>13</v>
      </c>
      <c r="L9" s="146"/>
      <c r="M9" s="146" t="str">
        <f>IF(COUNTIF(Formular!$B18,"*")&gt;0,ROW(Formular!$B18),"")</f>
        <v/>
      </c>
      <c r="N9" s="146"/>
      <c r="O9" s="146" t="b">
        <f ca="1">ISTEXT(VLOOKUP($B9,Formular!$B$18:$E$76,4,0))</f>
        <v>1</v>
      </c>
      <c r="P9" s="146" t="b">
        <f ca="1">ISNA(VLOOKUP($B9,Formular!$B$18:$E$76,3,0))</f>
        <v>0</v>
      </c>
      <c r="Q9" s="146" t="str">
        <f ca="1">VLOOKUP($B9,Formular!$B$18:$E$76,3,0)</f>
        <v>Nummer</v>
      </c>
      <c r="R9" s="146" t="str">
        <f ca="1">VLOOKUP($B9,Formular!$B$18:$E$76,4,0)</f>
        <v>LP</v>
      </c>
      <c r="S9" s="146" t="str">
        <f ca="1">INDIRECT("Formular!"&amp;"Z"&amp;$I9&amp;"S"&amp;2,0)</f>
        <v>Wahlpflichtmodule</v>
      </c>
      <c r="T9" s="146"/>
      <c r="U9" s="146"/>
      <c r="V9" s="146"/>
      <c r="W9" s="146"/>
    </row>
    <row r="10" spans="2:23" hidden="1" x14ac:dyDescent="0.2">
      <c r="B10" s="259" t="str">
        <f t="shared" ref="B10:B67" ca="1" si="1">IF(ISERROR(INDIRECT("Formular!"&amp;"Z"&amp;$I10&amp;"S"&amp;2,0)),"",
IF(COUNTIF(INDIRECT("Formular!"&amp;"Z"&amp;$I10&amp;"S"&amp;2,0),"Module")&gt;0,"",
IF(COUNTIF(INDIRECT("Formular!"&amp;"Z"&amp;$I10&amp;"S"&amp;2,0),"Spezialisierungsri*")&gt;0,"",
IF(COUNTIF(INDIRECT("Formular!"&amp;"Z"&amp;$I10&amp;"S"&amp;2,0),"*Ergänzungsmodule*")&gt;0,"",
INDIRECT("Formular!"&amp;"Z"&amp;$I10&amp;"S"&amp;2,0)))))</f>
        <v>Summe I</v>
      </c>
      <c r="C10" s="259"/>
      <c r="D10" s="259"/>
      <c r="E10" s="259"/>
      <c r="F10" s="149" t="str">
        <f ca="1">IF(ISNA(IF(ISNA(VLOOKUP(B10,Alle,DrawLoft!$C$66,0)),IF(ISERROR(VLOOKUP(MID(B10,1,SEARCH("-Zusatz",B10)-1),Tab_ConA[],DrawLoft!$C$66,0)),
IF(VLOOKUP(B10,Formular,3,0)="Extern","Extern",""),VLOOKUP(MID(B10,1,SEARCH("-Zusatz",B10)-1),Tab_ConA[],DrawLoft!$C$66,0)),VLOOKUP(B10,Alle,DrawLoft!$C$66,0))),"",IF(ISNA(VLOOKUP(B10,Alle,DrawLoft!$C$66,0)),IF(ISERROR(VLOOKUP(MID(B10,1,SEARCH("-Zusatz",B10)-1),Tab_ConA[],DrawLoft!$C$66,0)),
IF(VLOOKUP(B10,Formular,3,0)="Extern","Extern",""),VLOOKUP(MID(B10,1,SEARCH("-Zusatz",B10)-1),Tab_ConA[],DrawLoft!$C$66,0)),VLOOKUP(B10,Alle,DrawLoft!$C$66,0)))</f>
        <v/>
      </c>
      <c r="G10" s="145" t="str">
        <f t="shared" ref="G10:G67" ca="1" si="2">IF(ISNA(R10),"",IF($R10="LP","",IF($R10=0,"",$R10)))</f>
        <v/>
      </c>
      <c r="I10" s="146">
        <f>_xlfn.AGGREGATE(15,4,Tabelle6[TEST 5],ROW($A2))</f>
        <v>33</v>
      </c>
      <c r="J10" s="146"/>
      <c r="K10" s="146">
        <f>COUNTIF(Formular!$B$18:$B$76,"*")-ROW(A2)+1</f>
        <v>12</v>
      </c>
      <c r="L10" s="146"/>
      <c r="M10" s="146" t="str">
        <f>IF(COUNTIF(Formular!$B19,"*")&gt;0,ROW(Formular!$B19),"")</f>
        <v/>
      </c>
      <c r="N10" s="146"/>
      <c r="O10" s="146" t="b">
        <f ca="1">ISTEXT(VLOOKUP($B10,Formular!$B$18:$E$76,4,0))</f>
        <v>0</v>
      </c>
      <c r="P10" s="146" t="b">
        <f ca="1">ISNA(VLOOKUP($B10,Formular!$B$18:$E$76,3,0))</f>
        <v>0</v>
      </c>
      <c r="Q10" s="146">
        <f ca="1">VLOOKUP($B10,Formular!$B$18:$E$76,3,0)</f>
        <v>0</v>
      </c>
      <c r="R10" s="146">
        <f ca="1">VLOOKUP($B10,Formular!$B$18:$E$76,4,0)</f>
        <v>0</v>
      </c>
      <c r="S10" s="146" t="str">
        <f t="shared" ref="S10:S67" ca="1" si="3">INDIRECT("Formular!"&amp;"Z"&amp;$I10&amp;"S"&amp;2,0)</f>
        <v>Summe I</v>
      </c>
      <c r="T10" s="146"/>
      <c r="U10" s="146"/>
      <c r="V10" s="146"/>
      <c r="W10" s="146"/>
    </row>
    <row r="11" spans="2:23" hidden="1" x14ac:dyDescent="0.2">
      <c r="B11" s="259" t="str">
        <f t="shared" ca="1" si="1"/>
        <v/>
      </c>
      <c r="C11" s="259"/>
      <c r="D11" s="259"/>
      <c r="E11" s="259"/>
      <c r="F11" s="149" t="str">
        <f ca="1">IF(ISNA(IF(ISNA(VLOOKUP(B11,Alle,DrawLoft!$C$66,0)),IF(ISERROR(VLOOKUP(MID(B11,1,SEARCH("-Zusatz",B11)-1),Tab_ConA[],DrawLoft!$C$66,0)),
IF(VLOOKUP(B11,Formular,3,0)="Extern","Extern",""),VLOOKUP(MID(B11,1,SEARCH("-Zusatz",B11)-1),Tab_ConA[],DrawLoft!$C$66,0)),VLOOKUP(B11,Alle,DrawLoft!$C$66,0))),"",IF(ISNA(VLOOKUP(B11,Alle,DrawLoft!$C$66,0)),IF(ISERROR(VLOOKUP(MID(B11,1,SEARCH("-Zusatz",B11)-1),Tab_ConA[],DrawLoft!$C$66,0)),
IF(VLOOKUP(B11,Formular,3,0)="Extern","Extern",""),VLOOKUP(MID(B11,1,SEARCH("-Zusatz",B11)-1),Tab_ConA[],DrawLoft!$C$66,0)),VLOOKUP(B11,Alle,DrawLoft!$C$66,0)))</f>
        <v/>
      </c>
      <c r="G11" s="145" t="str">
        <f t="shared" ca="1" si="2"/>
        <v/>
      </c>
      <c r="I11" s="146">
        <f>_xlfn.AGGREGATE(15,4,Tabelle6[TEST 5],ROW($A3))</f>
        <v>35</v>
      </c>
      <c r="J11" s="146"/>
      <c r="K11" s="146">
        <f>COUNTIF(Formular!$B$18:$B$76,"*")-ROW(A3)+1</f>
        <v>11</v>
      </c>
      <c r="L11" s="146"/>
      <c r="M11" s="146" t="str">
        <f>IF(COUNTIF(Formular!$B20,"*")&gt;0,ROW(Formular!$B20),"")</f>
        <v/>
      </c>
      <c r="N11" s="146"/>
      <c r="O11" s="146" t="b">
        <f ca="1">ISTEXT(VLOOKUP($B11,Formular!$B$18:$E$76,4,0))</f>
        <v>0</v>
      </c>
      <c r="P11" s="146" t="b">
        <f ca="1">ISNA(VLOOKUP($B11,Formular!$B$18:$E$76,3,0))</f>
        <v>1</v>
      </c>
      <c r="Q11" s="146" t="e">
        <f ca="1">VLOOKUP($B11,Formular!$B$18:$E$76,3,0)</f>
        <v>#N/A</v>
      </c>
      <c r="R11" s="146" t="e">
        <f ca="1">VLOOKUP($B11,Formular!$B$18:$E$76,4,0)</f>
        <v>#N/A</v>
      </c>
      <c r="S11" s="146" t="str">
        <f t="shared" ca="1" si="3"/>
        <v>Spezialisierungsrichtung I</v>
      </c>
      <c r="T11" s="146"/>
      <c r="U11" s="146"/>
      <c r="V11" s="146"/>
      <c r="W11" s="146"/>
    </row>
    <row r="12" spans="2:23" hidden="1" x14ac:dyDescent="0.2">
      <c r="B12" s="259" t="str">
        <f t="shared" ca="1" si="1"/>
        <v/>
      </c>
      <c r="C12" s="259"/>
      <c r="D12" s="259"/>
      <c r="E12" s="259"/>
      <c r="F12" s="149" t="str">
        <f ca="1">IF(ISNA(IF(ISNA(VLOOKUP(B12,Alle,DrawLoft!$C$66,0)),IF(ISERROR(VLOOKUP(MID(B12,1,SEARCH("-Zusatz",B12)-1),Tab_ConA[],DrawLoft!$C$66,0)),
IF(VLOOKUP(B12,Formular,3,0)="Extern","Extern",""),VLOOKUP(MID(B12,1,SEARCH("-Zusatz",B12)-1),Tab_ConA[],DrawLoft!$C$66,0)),VLOOKUP(B12,Alle,DrawLoft!$C$66,0))),"",IF(ISNA(VLOOKUP(B12,Alle,DrawLoft!$C$66,0)),IF(ISERROR(VLOOKUP(MID(B12,1,SEARCH("-Zusatz",B12)-1),Tab_ConA[],DrawLoft!$C$66,0)),
IF(VLOOKUP(B12,Formular,3,0)="Extern","Extern",""),VLOOKUP(MID(B12,1,SEARCH("-Zusatz",B12)-1),Tab_ConA[],DrawLoft!$C$66,0)),VLOOKUP(B12,Alle,DrawLoft!$C$66,0)))</f>
        <v/>
      </c>
      <c r="G12" s="145" t="str">
        <f t="shared" ca="1" si="2"/>
        <v/>
      </c>
      <c r="I12" s="146">
        <f>_xlfn.AGGREGATE(15,4,Tabelle6[TEST 5],ROW($A4))</f>
        <v>37</v>
      </c>
      <c r="J12" s="146"/>
      <c r="K12" s="146">
        <f>COUNTIF(Formular!$B$18:$B$76,"*")-ROW(A4)+1</f>
        <v>10</v>
      </c>
      <c r="L12" s="146"/>
      <c r="M12" s="146" t="str">
        <f>IF(COUNTIF(Formular!$B21,"*")&gt;0,ROW(Formular!$B21),"")</f>
        <v/>
      </c>
      <c r="N12" s="146"/>
      <c r="O12" s="146" t="b">
        <f ca="1">ISTEXT(VLOOKUP($B12,Formular!$B$18:$E$76,4,0))</f>
        <v>0</v>
      </c>
      <c r="P12" s="146" t="b">
        <f ca="1">ISNA(VLOOKUP($B12,Formular!$B$18:$E$76,3,0))</f>
        <v>1</v>
      </c>
      <c r="Q12" s="146" t="e">
        <f ca="1">VLOOKUP($B12,Formular!$B$18:$E$76,3,0)</f>
        <v>#N/A</v>
      </c>
      <c r="R12" s="146" t="e">
        <f ca="1">VLOOKUP($B12,Formular!$B$18:$E$76,4,0)</f>
        <v>#N/A</v>
      </c>
      <c r="S12" s="146" t="str">
        <f t="shared" ca="1" si="3"/>
        <v>Module</v>
      </c>
      <c r="T12" s="146"/>
      <c r="U12" s="146"/>
      <c r="V12" s="146"/>
      <c r="W12" s="146"/>
    </row>
    <row r="13" spans="2:23" hidden="1" x14ac:dyDescent="0.2">
      <c r="B13" s="259" t="str">
        <f t="shared" ca="1" si="1"/>
        <v>Summe II</v>
      </c>
      <c r="C13" s="259"/>
      <c r="D13" s="259"/>
      <c r="E13" s="259"/>
      <c r="F13" s="149" t="str">
        <f ca="1">IF(ISNA(IF(ISNA(VLOOKUP(B13,Alle,DrawLoft!$C$66,0)),IF(ISERROR(VLOOKUP(MID(B13,1,SEARCH("-Zusatz",B13)-1),Tab_ConA[],DrawLoft!$C$66,0)),
IF(VLOOKUP(B13,Formular,3,0)="Extern","Extern",""),VLOOKUP(MID(B13,1,SEARCH("-Zusatz",B13)-1),Tab_ConA[],DrawLoft!$C$66,0)),VLOOKUP(B13,Alle,DrawLoft!$C$66,0))),"",IF(ISNA(VLOOKUP(B13,Alle,DrawLoft!$C$66,0)),IF(ISERROR(VLOOKUP(MID(B13,1,SEARCH("-Zusatz",B13)-1),Tab_ConA[],DrawLoft!$C$66,0)),
IF(VLOOKUP(B13,Formular,3,0)="Extern","Extern",""),VLOOKUP(MID(B13,1,SEARCH("-Zusatz",B13)-1),Tab_ConA[],DrawLoft!$C$66,0)),VLOOKUP(B13,Alle,DrawLoft!$C$66,0)))</f>
        <v/>
      </c>
      <c r="G13" s="145" t="str">
        <f ca="1">IF(ISNA(R13),"",IF($R13="LP","",IF($R13=0,"",$R13)))</f>
        <v/>
      </c>
      <c r="I13" s="146">
        <f>_xlfn.AGGREGATE(15,4,Tabelle6[TEST 5],ROW($A5))</f>
        <v>47</v>
      </c>
      <c r="J13" s="146"/>
      <c r="K13" s="146">
        <f>COUNTIF(Formular!$B$18:$B$76,"*")-ROW(A5)+1</f>
        <v>9</v>
      </c>
      <c r="L13" s="146"/>
      <c r="M13" s="146" t="str">
        <f>IF(COUNTIF(Formular!$B22,"*")&gt;0,ROW(Formular!$B22),"")</f>
        <v/>
      </c>
      <c r="N13" s="146"/>
      <c r="O13" s="146" t="b">
        <f ca="1">ISTEXT(VLOOKUP($B13,Formular!$B$18:$E$76,4,0))</f>
        <v>0</v>
      </c>
      <c r="P13" s="146" t="b">
        <f ca="1">ISNA(VLOOKUP($B13,Formular!$B$18:$E$76,3,0))</f>
        <v>0</v>
      </c>
      <c r="Q13" s="146">
        <f ca="1">VLOOKUP($B13,Formular!$B$18:$E$76,3,0)</f>
        <v>0</v>
      </c>
      <c r="R13" s="146">
        <f ca="1">VLOOKUP($B13,Formular!$B$18:$E$76,4,0)</f>
        <v>0</v>
      </c>
      <c r="S13" s="146" t="str">
        <f t="shared" ca="1" si="3"/>
        <v>Summe II</v>
      </c>
      <c r="T13" s="146"/>
      <c r="U13" s="146"/>
      <c r="V13" s="146"/>
      <c r="W13" s="146"/>
    </row>
    <row r="14" spans="2:23" hidden="1" x14ac:dyDescent="0.2">
      <c r="B14" s="259" t="str">
        <f t="shared" ca="1" si="1"/>
        <v/>
      </c>
      <c r="C14" s="259"/>
      <c r="D14" s="259"/>
      <c r="E14" s="259"/>
      <c r="F14" s="149" t="str">
        <f ca="1">IF(ISNA(IF(ISNA(VLOOKUP(B14,Alle,DrawLoft!$C$66,0)),IF(ISERROR(VLOOKUP(MID(B14,1,SEARCH("-Zusatz",B14)-1),Tab_ConA[],DrawLoft!$C$66,0)),
IF(VLOOKUP(B14,Formular,3,0)="Extern","Extern",""),VLOOKUP(MID(B14,1,SEARCH("-Zusatz",B14)-1),Tab_ConA[],DrawLoft!$C$66,0)),VLOOKUP(B14,Alle,DrawLoft!$C$66,0))),"",IF(ISNA(VLOOKUP(B14,Alle,DrawLoft!$C$66,0)),IF(ISERROR(VLOOKUP(MID(B14,1,SEARCH("-Zusatz",B14)-1),Tab_ConA[],DrawLoft!$C$66,0)),
IF(VLOOKUP(B14,Formular,3,0)="Extern","Extern",""),VLOOKUP(MID(B14,1,SEARCH("-Zusatz",B14)-1),Tab_ConA[],DrawLoft!$C$66,0)),VLOOKUP(B14,Alle,DrawLoft!$C$66,0)))</f>
        <v/>
      </c>
      <c r="G14" s="145" t="str">
        <f t="shared" ca="1" si="2"/>
        <v/>
      </c>
      <c r="I14" s="146">
        <f>_xlfn.AGGREGATE(15,4,Tabelle6[TEST 5],ROW($A6))</f>
        <v>49</v>
      </c>
      <c r="J14" s="146"/>
      <c r="K14" s="146">
        <f>COUNTIF(Formular!$B$18:$B$76,"*")-ROW(A6)+1</f>
        <v>8</v>
      </c>
      <c r="L14" s="146"/>
      <c r="M14" s="146" t="str">
        <f>IF(COUNTIF(Formular!$B23,"*")&gt;0,ROW(Formular!$B23),"")</f>
        <v/>
      </c>
      <c r="N14" s="146"/>
      <c r="O14" s="146" t="b">
        <f ca="1">ISTEXT(VLOOKUP($B14,Formular!$B$18:$E$76,4,0))</f>
        <v>0</v>
      </c>
      <c r="P14" s="146" t="b">
        <f ca="1">ISNA(VLOOKUP($B14,Formular!$B$18:$E$76,3,0))</f>
        <v>1</v>
      </c>
      <c r="Q14" s="146" t="e">
        <f ca="1">VLOOKUP($B14,Formular!$B$18:$E$76,3,0)</f>
        <v>#N/A</v>
      </c>
      <c r="R14" s="146" t="e">
        <f ca="1">VLOOKUP($B14,Formular!$B$18:$E$76,4,0)</f>
        <v>#N/A</v>
      </c>
      <c r="S14" s="146" t="str">
        <f t="shared" ca="1" si="3"/>
        <v>Spezialisierungsrichtung II</v>
      </c>
      <c r="T14" s="146"/>
      <c r="U14" s="146"/>
      <c r="V14" s="146"/>
      <c r="W14" s="146"/>
    </row>
    <row r="15" spans="2:23" hidden="1" x14ac:dyDescent="0.2">
      <c r="B15" s="259" t="str">
        <f t="shared" ca="1" si="1"/>
        <v/>
      </c>
      <c r="C15" s="259"/>
      <c r="D15" s="259"/>
      <c r="E15" s="259"/>
      <c r="F15" s="149" t="str">
        <f ca="1">IF(ISNA(IF(ISNA(VLOOKUP(B15,Alle,DrawLoft!$C$66,0)),IF(ISERROR(VLOOKUP(MID(B15,1,SEARCH("-Zusatz",B15)-1),Tab_ConA[],DrawLoft!$C$66,0)),
IF(VLOOKUP(B15,Formular,3,0)="Extern","Extern",""),VLOOKUP(MID(B15,1,SEARCH("-Zusatz",B15)-1),Tab_ConA[],DrawLoft!$C$66,0)),VLOOKUP(B15,Alle,DrawLoft!$C$66,0))),"",IF(ISNA(VLOOKUP(B15,Alle,DrawLoft!$C$66,0)),IF(ISERROR(VLOOKUP(MID(B15,1,SEARCH("-Zusatz",B15)-1),Tab_ConA[],DrawLoft!$C$66,0)),
IF(VLOOKUP(B15,Formular,3,0)="Extern","Extern",""),VLOOKUP(MID(B15,1,SEARCH("-Zusatz",B15)-1),Tab_ConA[],DrawLoft!$C$66,0)),VLOOKUP(B15,Alle,DrawLoft!$C$66,0)))</f>
        <v/>
      </c>
      <c r="G15" s="145" t="str">
        <f t="shared" ca="1" si="2"/>
        <v/>
      </c>
      <c r="I15" s="146">
        <f>_xlfn.AGGREGATE(15,4,Tabelle6[TEST 5],ROW($A7))</f>
        <v>51</v>
      </c>
      <c r="J15" s="146"/>
      <c r="K15" s="146">
        <f>COUNTIF(Formular!$B$18:$B$76,"*")-ROW(A7)+1</f>
        <v>7</v>
      </c>
      <c r="L15" s="146"/>
      <c r="M15" s="146" t="str">
        <f>IF(COUNTIF(Formular!$B24,"*")&gt;0,ROW(Formular!$B24),"")</f>
        <v/>
      </c>
      <c r="N15" s="146"/>
      <c r="O15" s="146" t="b">
        <f ca="1">ISTEXT(VLOOKUP($B15,Formular!$B$18:$E$76,4,0))</f>
        <v>0</v>
      </c>
      <c r="P15" s="146" t="b">
        <f ca="1">ISNA(VLOOKUP($B15,Formular!$B$18:$E$76,3,0))</f>
        <v>1</v>
      </c>
      <c r="Q15" s="146" t="e">
        <f ca="1">VLOOKUP($B15,Formular!$B$18:$E$76,3,0)</f>
        <v>#N/A</v>
      </c>
      <c r="R15" s="146" t="e">
        <f ca="1">VLOOKUP($B15,Formular!$B$18:$E$76,4,0)</f>
        <v>#N/A</v>
      </c>
      <c r="S15" s="146" t="str">
        <f t="shared" ca="1" si="3"/>
        <v>Module</v>
      </c>
      <c r="T15" s="146"/>
      <c r="U15" s="146"/>
      <c r="V15" s="146"/>
      <c r="W15" s="146"/>
    </row>
    <row r="16" spans="2:23" hidden="1" x14ac:dyDescent="0.2">
      <c r="B16" s="259" t="str">
        <f t="shared" ca="1" si="1"/>
        <v>Summe III</v>
      </c>
      <c r="C16" s="259"/>
      <c r="D16" s="259"/>
      <c r="E16" s="259"/>
      <c r="F16" s="149" t="str">
        <f ca="1">IF(ISNA(IF(ISNA(VLOOKUP(B16,Alle,DrawLoft!$C$66,0)),IF(ISERROR(VLOOKUP(MID(B16,1,SEARCH("-Zusatz",B16)-1),Tab_ConA[],DrawLoft!$C$66,0)),
IF(VLOOKUP(B16,Formular,3,0)="Extern","Extern",""),VLOOKUP(MID(B16,1,SEARCH("-Zusatz",B16)-1),Tab_ConA[],DrawLoft!$C$66,0)),VLOOKUP(B16,Alle,DrawLoft!$C$66,0))),"",IF(ISNA(VLOOKUP(B16,Alle,DrawLoft!$C$66,0)),IF(ISERROR(VLOOKUP(MID(B16,1,SEARCH("-Zusatz",B16)-1),Tab_ConA[],DrawLoft!$C$66,0)),
IF(VLOOKUP(B16,Formular,3,0)="Extern","Extern",""),VLOOKUP(MID(B16,1,SEARCH("-Zusatz",B16)-1),Tab_ConA[],DrawLoft!$C$66,0)),VLOOKUP(B16,Alle,DrawLoft!$C$66,0)))</f>
        <v/>
      </c>
      <c r="G16" s="145" t="str">
        <f t="shared" ca="1" si="2"/>
        <v/>
      </c>
      <c r="I16" s="146">
        <f>_xlfn.AGGREGATE(15,4,Tabelle6[TEST 5],ROW($A8))</f>
        <v>61</v>
      </c>
      <c r="J16" s="146"/>
      <c r="K16" s="146">
        <f>COUNTIF(Formular!$B$18:$B$76,"*")-ROW(A8)+1</f>
        <v>6</v>
      </c>
      <c r="L16" s="146"/>
      <c r="M16" s="146" t="str">
        <f>IF(COUNTIF(Formular!$B25,"*")&gt;0,ROW(Formular!$B25),"")</f>
        <v/>
      </c>
      <c r="N16" s="146"/>
      <c r="O16" s="146" t="b">
        <f ca="1">ISTEXT(VLOOKUP($B16,Formular!$B$18:$E$76,4,0))</f>
        <v>0</v>
      </c>
      <c r="P16" s="146" t="b">
        <f ca="1">ISNA(VLOOKUP($B16,Formular!$B$18:$E$76,3,0))</f>
        <v>0</v>
      </c>
      <c r="Q16" s="146">
        <f ca="1">VLOOKUP($B16,Formular!$B$18:$E$76,3,0)</f>
        <v>0</v>
      </c>
      <c r="R16" s="146">
        <f ca="1">VLOOKUP($B16,Formular!$B$18:$E$76,4,0)</f>
        <v>0</v>
      </c>
      <c r="S16" s="146" t="str">
        <f t="shared" ca="1" si="3"/>
        <v>Summe III</v>
      </c>
      <c r="T16" s="146"/>
      <c r="U16" s="146"/>
      <c r="V16" s="146"/>
      <c r="W16" s="146"/>
    </row>
    <row r="17" spans="2:23" hidden="1" x14ac:dyDescent="0.2">
      <c r="B17" s="259" t="str">
        <f t="shared" ca="1" si="1"/>
        <v>Ergänzung</v>
      </c>
      <c r="C17" s="259"/>
      <c r="D17" s="259"/>
      <c r="E17" s="259"/>
      <c r="F17" s="149" t="str">
        <f ca="1">IF(ISNA(IF(ISNA(VLOOKUP(B17,Alle,DrawLoft!$C$66,0)),IF(ISERROR(VLOOKUP(MID(B17,1,SEARCH("-Zusatz",B17)-1),Tab_ConA[],DrawLoft!$C$66,0)),
IF(VLOOKUP(B17,Formular,3,0)="Extern","Extern",""),VLOOKUP(MID(B17,1,SEARCH("-Zusatz",B17)-1),Tab_ConA[],DrawLoft!$C$66,0)),VLOOKUP(B17,Alle,DrawLoft!$C$66,0))),"",IF(ISNA(VLOOKUP(B17,Alle,DrawLoft!$C$66,0)),IF(ISERROR(VLOOKUP(MID(B17,1,SEARCH("-Zusatz",B17)-1),Tab_ConA[],DrawLoft!$C$66,0)),
IF(VLOOKUP(B17,Formular,3,0)="Extern","Extern",""),VLOOKUP(MID(B17,1,SEARCH("-Zusatz",B17)-1),Tab_ConA[],DrawLoft!$C$66,0)),VLOOKUP(B17,Alle,DrawLoft!$C$66,0)))</f>
        <v/>
      </c>
      <c r="G17" s="145" t="str">
        <f t="shared" ca="1" si="2"/>
        <v/>
      </c>
      <c r="I17" s="146">
        <f>_xlfn.AGGREGATE(15,4,Tabelle6[TEST 5],ROW($A9))</f>
        <v>63</v>
      </c>
      <c r="J17" s="146"/>
      <c r="K17" s="146">
        <f>COUNTIF(Formular!$B$18:$B$76,"*")-ROW(A9)+1</f>
        <v>5</v>
      </c>
      <c r="L17" s="146"/>
      <c r="M17" s="146" t="str">
        <f>IF(COUNTIF(Formular!$B26,"*")&gt;0,ROW(Formular!$B26),"")</f>
        <v/>
      </c>
      <c r="N17" s="146"/>
      <c r="O17" s="146" t="b">
        <f ca="1">ISTEXT(VLOOKUP($B17,Formular!$B$18:$E$76,4,0))</f>
        <v>0</v>
      </c>
      <c r="P17" s="146" t="b">
        <f ca="1">ISNA(VLOOKUP($B17,Formular!$B$18:$E$76,3,0))</f>
        <v>0</v>
      </c>
      <c r="Q17" s="146">
        <f ca="1">VLOOKUP($B17,Formular!$B$18:$E$76,3,0)</f>
        <v>0</v>
      </c>
      <c r="R17" s="146">
        <f ca="1">VLOOKUP($B17,Formular!$B$18:$E$76,4,0)</f>
        <v>0</v>
      </c>
      <c r="S17" s="146" t="str">
        <f t="shared" ca="1" si="3"/>
        <v>Ergänzung</v>
      </c>
      <c r="T17" s="146"/>
      <c r="U17" s="146"/>
      <c r="V17" s="146"/>
      <c r="W17" s="146"/>
    </row>
    <row r="18" spans="2:23" hidden="1" x14ac:dyDescent="0.2">
      <c r="B18" s="259" t="str">
        <f t="shared" ca="1" si="1"/>
        <v/>
      </c>
      <c r="C18" s="259"/>
      <c r="D18" s="259"/>
      <c r="E18" s="259"/>
      <c r="F18" s="149" t="str">
        <f ca="1">IF(ISNA(IF(ISNA(VLOOKUP(B18,Alle,DrawLoft!$C$66,0)),IF(ISERROR(VLOOKUP(MID(B18,1,SEARCH("-Zusatz",B18)-1),Tab_ConA[],DrawLoft!$C$66,0)),
IF(VLOOKUP(B18,Formular,3,0)="Extern","Extern",""),VLOOKUP(MID(B18,1,SEARCH("-Zusatz",B18)-1),Tab_ConA[],DrawLoft!$C$66,0)),VLOOKUP(B18,Alle,DrawLoft!$C$66,0))),"",IF(ISNA(VLOOKUP(B18,Alle,DrawLoft!$C$66,0)),IF(ISERROR(VLOOKUP(MID(B18,1,SEARCH("-Zusatz",B18)-1),Tab_ConA[],DrawLoft!$C$66,0)),
IF(VLOOKUP(B18,Formular,3,0)="Extern","Extern",""),VLOOKUP(MID(B18,1,SEARCH("-Zusatz",B18)-1),Tab_ConA[],DrawLoft!$C$66,0)),VLOOKUP(B18,Alle,DrawLoft!$C$66,0)))</f>
        <v/>
      </c>
      <c r="G18" s="145" t="str">
        <f t="shared" ca="1" si="2"/>
        <v/>
      </c>
      <c r="I18" s="146">
        <f>_xlfn.AGGREGATE(15,4,Tabelle6[TEST 5],ROW($A10))</f>
        <v>64</v>
      </c>
      <c r="J18" s="146"/>
      <c r="K18" s="146">
        <f>COUNTIF(Formular!$B$18:$B$76,"*")-ROW(A10)+1</f>
        <v>4</v>
      </c>
      <c r="L18" s="146"/>
      <c r="M18" s="146" t="str">
        <f>IF(COUNTIF(Formular!$B27,"*")&gt;0,ROW(Formular!$B27),"")</f>
        <v/>
      </c>
      <c r="N18" s="146"/>
      <c r="O18" s="146" t="b">
        <f ca="1">ISTEXT(VLOOKUP($B18,Formular!$B$18:$E$76,4,0))</f>
        <v>0</v>
      </c>
      <c r="P18" s="146" t="b">
        <f ca="1">ISNA(VLOOKUP($B18,Formular!$B$18:$E$76,3,0))</f>
        <v>1</v>
      </c>
      <c r="Q18" s="146" t="e">
        <f ca="1">VLOOKUP($B18,Formular!$B$18:$E$76,3,0)</f>
        <v>#N/A</v>
      </c>
      <c r="R18" s="146" t="e">
        <f ca="1">VLOOKUP($B18,Formular!$B$18:$E$76,4,0)</f>
        <v>#N/A</v>
      </c>
      <c r="S18" s="146" t="str">
        <f t="shared" ca="1" si="3"/>
        <v>Alle Container und Ergänzungsmodule</v>
      </c>
      <c r="T18" s="146"/>
      <c r="U18" s="146"/>
      <c r="V18" s="146"/>
      <c r="W18" s="146"/>
    </row>
    <row r="19" spans="2:23" ht="15" hidden="1" customHeight="1" x14ac:dyDescent="0.2">
      <c r="B19" s="259" t="str">
        <f t="shared" ca="1" si="1"/>
        <v/>
      </c>
      <c r="C19" s="259"/>
      <c r="D19" s="259"/>
      <c r="E19" s="259"/>
      <c r="F19" s="149" t="str">
        <f ca="1">IF(ISNA(IF(ISNA(VLOOKUP(B19,Alle,DrawLoft!$C$66,0)),IF(ISERROR(VLOOKUP(MID(B19,1,SEARCH("-Zusatz",B19)-1),Tab_ConA[],DrawLoft!$C$66,0)),
IF(VLOOKUP(B19,Formular,3,0)="Extern","Extern",""),VLOOKUP(MID(B19,1,SEARCH("-Zusatz",B19)-1),Tab_ConA[],DrawLoft!$C$66,0)),VLOOKUP(B19,Alle,DrawLoft!$C$66,0))),"",IF(ISNA(VLOOKUP(B19,Alle,DrawLoft!$C$66,0)),IF(ISERROR(VLOOKUP(MID(B19,1,SEARCH("-Zusatz",B19)-1),Tab_ConA[],DrawLoft!$C$66,0)),
IF(VLOOKUP(B19,Formular,3,0)="Extern","Extern",""),VLOOKUP(MID(B19,1,SEARCH("-Zusatz",B19)-1),Tab_ConA[],DrawLoft!$C$66,0)),VLOOKUP(B19,Alle,DrawLoft!$C$66,0)))</f>
        <v/>
      </c>
      <c r="G19" s="145" t="str">
        <f t="shared" ca="1" si="2"/>
        <v/>
      </c>
      <c r="I19" s="146">
        <f>_xlfn.AGGREGATE(15,4,Tabelle6[TEST 5],ROW($A11))</f>
        <v>65</v>
      </c>
      <c r="J19" s="146"/>
      <c r="K19" s="146">
        <f>COUNTIF(Formular!$B$18:$B$76,"*")-ROW(A11)+1</f>
        <v>3</v>
      </c>
      <c r="L19" s="146"/>
      <c r="M19" s="146">
        <f>IF(COUNTIF(Formular!$B28,"*")&gt;0,ROW(Formular!$B28),"")</f>
        <v>28</v>
      </c>
      <c r="N19" s="146"/>
      <c r="O19" s="146" t="b">
        <f ca="1">ISTEXT(VLOOKUP($B19,Formular!$B$18:$E$76,4,0))</f>
        <v>0</v>
      </c>
      <c r="P19" s="146" t="b">
        <f ca="1">ISNA(VLOOKUP($B19,Formular!$B$18:$E$76,3,0))</f>
        <v>1</v>
      </c>
      <c r="Q19" s="146" t="e">
        <f ca="1">VLOOKUP($B19,Formular!$B$18:$E$76,3,0)</f>
        <v>#N/A</v>
      </c>
      <c r="R19" s="146" t="e">
        <f ca="1">VLOOKUP($B19,Formular!$B$18:$E$76,4,0)</f>
        <v>#N/A</v>
      </c>
      <c r="S19" s="146" t="str">
        <f t="shared" ca="1" si="3"/>
        <v>Module</v>
      </c>
      <c r="T19" s="146"/>
      <c r="U19" s="146"/>
      <c r="V19" s="146"/>
      <c r="W19" s="146"/>
    </row>
    <row r="20" spans="2:23" hidden="1" x14ac:dyDescent="0.2">
      <c r="B20" s="259" t="str">
        <f t="shared" ca="1" si="1"/>
        <v>Fachaffine SQ</v>
      </c>
      <c r="C20" s="259"/>
      <c r="D20" s="259"/>
      <c r="E20" s="259"/>
      <c r="F20" s="149" t="str">
        <f ca="1">IF(ISNA(IF(ISNA(VLOOKUP(B20,Alle,DrawLoft!$C$66,0)),IF(ISERROR(VLOOKUP(MID(B20,1,SEARCH("-Zusatz",B20)-1),Tab_ConA[],DrawLoft!$C$66,0)),
IF(VLOOKUP(B20,Formular,3,0)="Extern","Extern",""),VLOOKUP(MID(B20,1,SEARCH("-Zusatz",B20)-1),Tab_ConA[],DrawLoft!$C$66,0)),VLOOKUP(B20,Alle,DrawLoft!$C$66,0))),"",IF(ISNA(VLOOKUP(B20,Alle,DrawLoft!$C$66,0)),IF(ISERROR(VLOOKUP(MID(B20,1,SEARCH("-Zusatz",B20)-1),Tab_ConA[],DrawLoft!$C$66,0)),
IF(VLOOKUP(B20,Formular,3,0)="Extern","Extern",""),VLOOKUP(MID(B20,1,SEARCH("-Zusatz",B20)-1),Tab_ConA[],DrawLoft!$C$66,0)),VLOOKUP(B20,Alle,DrawLoft!$C$66,0)))</f>
        <v/>
      </c>
      <c r="G20" s="145" t="str">
        <f t="shared" ca="1" si="2"/>
        <v/>
      </c>
      <c r="I20" s="146">
        <f>_xlfn.AGGREGATE(15,4,Tabelle6[TEST 5],ROW($A12))</f>
        <v>73</v>
      </c>
      <c r="J20" s="146"/>
      <c r="K20" s="146">
        <f>COUNTIF(Formular!$B$18:$B$76,"*")-ROW(A12)+1</f>
        <v>2</v>
      </c>
      <c r="L20" s="146"/>
      <c r="M20" s="146" t="str">
        <f>IF(COUNTIF(Formular!$B29,"*")&gt;0,ROW(Formular!$B29),"")</f>
        <v/>
      </c>
      <c r="N20" s="146"/>
      <c r="O20" s="146" t="b">
        <f ca="1">ISTEXT(VLOOKUP($B20,Formular!$B$18:$E$76,4,0))</f>
        <v>1</v>
      </c>
      <c r="P20" s="146" t="b">
        <f ca="1">ISNA(VLOOKUP($B20,Formular!$B$18:$E$76,3,0))</f>
        <v>0</v>
      </c>
      <c r="Q20" s="146" t="str">
        <f ca="1">VLOOKUP($B20,Formular!$B$18:$E$76,3,0)</f>
        <v>Nummer</v>
      </c>
      <c r="R20" s="146" t="str">
        <f ca="1">VLOOKUP($B20,Formular!$B$18:$E$76,4,0)</f>
        <v>LP</v>
      </c>
      <c r="S20" s="146" t="str">
        <f t="shared" ca="1" si="3"/>
        <v>Fachaffine SQ</v>
      </c>
      <c r="T20" s="146"/>
      <c r="U20" s="146"/>
      <c r="V20" s="146"/>
      <c r="W20" s="146"/>
    </row>
    <row r="21" spans="2:23" hidden="1" x14ac:dyDescent="0.2">
      <c r="B21" s="259" t="str">
        <f t="shared" ca="1" si="1"/>
        <v>Summe IV</v>
      </c>
      <c r="C21" s="259"/>
      <c r="D21" s="259"/>
      <c r="E21" s="259"/>
      <c r="F21" s="149" t="str">
        <f ca="1">IF(ISNA(IF(ISNA(VLOOKUP(B21,Alle,DrawLoft!$C$66,0)),IF(ISERROR(VLOOKUP(MID(B21,1,SEARCH("-Zusatz",B21)-1),Tab_ConA[],DrawLoft!$C$66,0)),
IF(VLOOKUP(B21,Formular,3,0)="Extern","Extern",""),VLOOKUP(MID(B21,1,SEARCH("-Zusatz",B21)-1),Tab_ConA[],DrawLoft!$C$66,0)),VLOOKUP(B21,Alle,DrawLoft!$C$66,0))),"",IF(ISNA(VLOOKUP(B21,Alle,DrawLoft!$C$66,0)),IF(ISERROR(VLOOKUP(MID(B21,1,SEARCH("-Zusatz",B21)-1),Tab_ConA[],DrawLoft!$C$66,0)),
IF(VLOOKUP(B21,Formular,3,0)="Extern","Extern",""),VLOOKUP(MID(B21,1,SEARCH("-Zusatz",B21)-1),Tab_ConA[],DrawLoft!$C$66,0)),VLOOKUP(B21,Alle,DrawLoft!$C$66,0)))</f>
        <v/>
      </c>
      <c r="G21" s="145" t="str">
        <f t="shared" ca="1" si="2"/>
        <v/>
      </c>
      <c r="I21" s="146">
        <f>_xlfn.AGGREGATE(15,4,Tabelle6[TEST 5],ROW($A13))</f>
        <v>76</v>
      </c>
      <c r="J21" s="146"/>
      <c r="K21" s="146">
        <f>COUNTIF(Formular!$B$18:$B$76,"*")-ROW(A13)+1</f>
        <v>1</v>
      </c>
      <c r="L21" s="146"/>
      <c r="M21" s="146" t="str">
        <f>IF(COUNTIF(Formular!$B30,"*")&gt;0,ROW(Formular!$B30),"")</f>
        <v/>
      </c>
      <c r="N21" s="146"/>
      <c r="O21" s="146" t="b">
        <f ca="1">ISTEXT(VLOOKUP($B21,Formular!$B$18:$E$76,4,0))</f>
        <v>0</v>
      </c>
      <c r="P21" s="146" t="b">
        <f ca="1">ISNA(VLOOKUP($B21,Formular!$B$18:$E$76,3,0))</f>
        <v>0</v>
      </c>
      <c r="Q21" s="146">
        <f ca="1">VLOOKUP($B21,Formular!$B$18:$E$76,3,0)</f>
        <v>0</v>
      </c>
      <c r="R21" s="146">
        <f ca="1">VLOOKUP($B21,Formular!$B$18:$E$76,4,0)</f>
        <v>0</v>
      </c>
      <c r="S21" s="146" t="str">
        <f t="shared" ca="1" si="3"/>
        <v>Summe IV</v>
      </c>
      <c r="T21" s="146"/>
      <c r="U21" s="146"/>
      <c r="V21" s="146"/>
      <c r="W21" s="146"/>
    </row>
    <row r="22" spans="2:23" hidden="1" x14ac:dyDescent="0.2">
      <c r="B22" s="259" t="str">
        <f t="shared" ca="1" si="1"/>
        <v/>
      </c>
      <c r="C22" s="259"/>
      <c r="D22" s="259"/>
      <c r="E22" s="259"/>
      <c r="F22" s="149" t="str">
        <f ca="1">IF(ISNA(IF(ISNA(VLOOKUP(B22,Alle,DrawLoft!$C$66,0)),IF(ISERROR(VLOOKUP(MID(B22,1,SEARCH("-Zusatz",B22)-1),Tab_ConA[],DrawLoft!$C$66,0)),
IF(VLOOKUP(B22,Formular,3,0)="Extern","Extern",""),VLOOKUP(MID(B22,1,SEARCH("-Zusatz",B22)-1),Tab_ConA[],DrawLoft!$C$66,0)),VLOOKUP(B22,Alle,DrawLoft!$C$66,0))),"",IF(ISNA(VLOOKUP(B22,Alle,DrawLoft!$C$66,0)),IF(ISERROR(VLOOKUP(MID(B22,1,SEARCH("-Zusatz",B22)-1),Tab_ConA[],DrawLoft!$C$66,0)),
IF(VLOOKUP(B22,Formular,3,0)="Extern","Extern",""),VLOOKUP(MID(B22,1,SEARCH("-Zusatz",B22)-1),Tab_ConA[],DrawLoft!$C$66,0)),VLOOKUP(B22,Alle,DrawLoft!$C$66,0)))</f>
        <v/>
      </c>
      <c r="G22" s="145" t="str">
        <f t="shared" ca="1" si="2"/>
        <v/>
      </c>
      <c r="I22" s="146" t="e">
        <f>_xlfn.AGGREGATE(15,4,Tabelle6[TEST 5],ROW($A14))</f>
        <v>#NUM!</v>
      </c>
      <c r="J22" s="146"/>
      <c r="K22" s="146">
        <f>COUNTIF(Formular!$B$18:$B$76,"*")-ROW(A14)+1</f>
        <v>0</v>
      </c>
      <c r="L22" s="146"/>
      <c r="M22" s="146" t="str">
        <f>IF(COUNTIF(Formular!$B31,"*")&gt;0,ROW(Formular!$B31),"")</f>
        <v/>
      </c>
      <c r="N22" s="146"/>
      <c r="O22" s="146" t="b">
        <f ca="1">ISTEXT(VLOOKUP($B22,Formular!$B$18:$E$76,4,0))</f>
        <v>0</v>
      </c>
      <c r="P22" s="146" t="b">
        <f ca="1">ISNA(VLOOKUP($B22,Formular!$B$18:$E$76,3,0))</f>
        <v>1</v>
      </c>
      <c r="Q22" s="146" t="e">
        <f ca="1">VLOOKUP($B22,Formular!$B$18:$E$76,3,0)</f>
        <v>#N/A</v>
      </c>
      <c r="R22" s="146" t="e">
        <f ca="1">VLOOKUP($B22,Formular!$B$18:$E$76,4,0)</f>
        <v>#N/A</v>
      </c>
      <c r="S22" s="146" t="e">
        <f t="shared" ca="1" si="3"/>
        <v>#NUM!</v>
      </c>
      <c r="T22" s="146"/>
      <c r="U22" s="146"/>
      <c r="V22" s="146"/>
      <c r="W22" s="146"/>
    </row>
    <row r="23" spans="2:23" hidden="1" x14ac:dyDescent="0.2">
      <c r="B23" s="259" t="str">
        <f t="shared" ca="1" si="1"/>
        <v/>
      </c>
      <c r="C23" s="259"/>
      <c r="D23" s="259"/>
      <c r="E23" s="259"/>
      <c r="F23" s="149" t="str">
        <f ca="1">IF(ISNA(IF(ISNA(VLOOKUP(B23,Alle,DrawLoft!$C$66,0)),IF(ISERROR(VLOOKUP(MID(B23,1,SEARCH("-Zusatz",B23)-1),Tab_ConA[],DrawLoft!$C$66,0)),
IF(VLOOKUP(B23,Formular,3,0)="Extern","Extern",""),VLOOKUP(MID(B23,1,SEARCH("-Zusatz",B23)-1),Tab_ConA[],DrawLoft!$C$66,0)),VLOOKUP(B23,Alle,DrawLoft!$C$66,0))),"",IF(ISNA(VLOOKUP(B23,Alle,DrawLoft!$C$66,0)),IF(ISERROR(VLOOKUP(MID(B23,1,SEARCH("-Zusatz",B23)-1),Tab_ConA[],DrawLoft!$C$66,0)),
IF(VLOOKUP(B23,Formular,3,0)="Extern","Extern",""),VLOOKUP(MID(B23,1,SEARCH("-Zusatz",B23)-1),Tab_ConA[],DrawLoft!$C$66,0)),VLOOKUP(B23,Alle,DrawLoft!$C$66,0)))</f>
        <v/>
      </c>
      <c r="G23" s="145" t="str">
        <f t="shared" ca="1" si="2"/>
        <v/>
      </c>
      <c r="I23" s="146" t="e">
        <f>_xlfn.AGGREGATE(15,4,Tabelle6[TEST 5],ROW($A15))</f>
        <v>#NUM!</v>
      </c>
      <c r="J23" s="146"/>
      <c r="K23" s="146">
        <f>COUNTIF(Formular!$B$18:$B$76,"*")-ROW(A15)+1</f>
        <v>-1</v>
      </c>
      <c r="L23" s="146"/>
      <c r="M23" s="146" t="str">
        <f>IF(COUNTIF(Formular!$B32,"*")&gt;0,ROW(Formular!$B32),"")</f>
        <v/>
      </c>
      <c r="N23" s="146"/>
      <c r="O23" s="146" t="b">
        <f ca="1">ISTEXT(VLOOKUP($B23,Formular!$B$18:$E$76,4,0))</f>
        <v>0</v>
      </c>
      <c r="P23" s="146" t="b">
        <f ca="1">ISNA(VLOOKUP($B23,Formular!$B$18:$E$76,3,0))</f>
        <v>1</v>
      </c>
      <c r="Q23" s="146" t="e">
        <f ca="1">VLOOKUP($B23,Formular!$B$18:$E$76,3,0)</f>
        <v>#N/A</v>
      </c>
      <c r="R23" s="146" t="e">
        <f ca="1">VLOOKUP($B23,Formular!$B$18:$E$76,4,0)</f>
        <v>#N/A</v>
      </c>
      <c r="S23" s="146" t="e">
        <f t="shared" ca="1" si="3"/>
        <v>#NUM!</v>
      </c>
      <c r="T23" s="146"/>
      <c r="U23" s="146"/>
      <c r="V23" s="146"/>
      <c r="W23" s="146"/>
    </row>
    <row r="24" spans="2:23" hidden="1" x14ac:dyDescent="0.2">
      <c r="B24" s="259" t="str">
        <f t="shared" ca="1" si="1"/>
        <v/>
      </c>
      <c r="C24" s="259"/>
      <c r="D24" s="259"/>
      <c r="E24" s="259"/>
      <c r="F24" s="149" t="str">
        <f ca="1">IF(ISNA(IF(ISNA(VLOOKUP(B24,Alle,DrawLoft!$C$66,0)),IF(ISERROR(VLOOKUP(MID(B24,1,SEARCH("-Zusatz",B24)-1),Tab_ConA[],DrawLoft!$C$66,0)),
IF(VLOOKUP(B24,Formular,3,0)="Extern","Extern",""),VLOOKUP(MID(B24,1,SEARCH("-Zusatz",B24)-1),Tab_ConA[],DrawLoft!$C$66,0)),VLOOKUP(B24,Alle,DrawLoft!$C$66,0))),"",IF(ISNA(VLOOKUP(B24,Alle,DrawLoft!$C$66,0)),IF(ISERROR(VLOOKUP(MID(B24,1,SEARCH("-Zusatz",B24)-1),Tab_ConA[],DrawLoft!$C$66,0)),
IF(VLOOKUP(B24,Formular,3,0)="Extern","Extern",""),VLOOKUP(MID(B24,1,SEARCH("-Zusatz",B24)-1),Tab_ConA[],DrawLoft!$C$66,0)),VLOOKUP(B24,Alle,DrawLoft!$C$66,0)))</f>
        <v/>
      </c>
      <c r="G24" s="145" t="str">
        <f t="shared" ca="1" si="2"/>
        <v/>
      </c>
      <c r="I24" s="146" t="e">
        <f>_xlfn.AGGREGATE(15,4,Tabelle6[TEST 5],ROW($A16))</f>
        <v>#NUM!</v>
      </c>
      <c r="J24" s="146"/>
      <c r="K24" s="146">
        <f>COUNTIF(Formular!$B$18:$B$76,"*")-ROW(A16)+1</f>
        <v>-2</v>
      </c>
      <c r="L24" s="146"/>
      <c r="M24" s="146">
        <f>IF(COUNTIF(Formular!$B33,"*")&gt;0,ROW(Formular!$B33),"")</f>
        <v>33</v>
      </c>
      <c r="N24" s="146"/>
      <c r="O24" s="146" t="b">
        <f ca="1">ISTEXT(VLOOKUP($B24,Formular!$B$18:$E$76,4,0))</f>
        <v>0</v>
      </c>
      <c r="P24" s="146" t="b">
        <f ca="1">ISNA(VLOOKUP($B24,Formular!$B$18:$E$76,3,0))</f>
        <v>1</v>
      </c>
      <c r="Q24" s="146" t="e">
        <f ca="1">VLOOKUP($B24,Formular!$B$18:$E$76,3,0)</f>
        <v>#N/A</v>
      </c>
      <c r="R24" s="146" t="e">
        <f ca="1">VLOOKUP($B24,Formular!$B$18:$E$76,4,0)</f>
        <v>#N/A</v>
      </c>
      <c r="S24" s="146" t="e">
        <f t="shared" ca="1" si="3"/>
        <v>#NUM!</v>
      </c>
      <c r="T24" s="146"/>
      <c r="U24" s="146"/>
      <c r="V24" s="146"/>
      <c r="W24" s="146"/>
    </row>
    <row r="25" spans="2:23" hidden="1" x14ac:dyDescent="0.2">
      <c r="B25" s="259" t="str">
        <f t="shared" ca="1" si="1"/>
        <v/>
      </c>
      <c r="C25" s="259"/>
      <c r="D25" s="259"/>
      <c r="E25" s="259"/>
      <c r="F25" s="149" t="str">
        <f ca="1">IF(ISNA(IF(ISNA(VLOOKUP(B25,Alle,DrawLoft!$C$66,0)),IF(ISERROR(VLOOKUP(MID(B25,1,SEARCH("-Zusatz",B25)-1),Tab_ConA[],DrawLoft!$C$66,0)),
IF(VLOOKUP(B25,Formular,3,0)="Extern","Extern",""),VLOOKUP(MID(B25,1,SEARCH("-Zusatz",B25)-1),Tab_ConA[],DrawLoft!$C$66,0)),VLOOKUP(B25,Alle,DrawLoft!$C$66,0))),"",IF(ISNA(VLOOKUP(B25,Alle,DrawLoft!$C$66,0)),IF(ISERROR(VLOOKUP(MID(B25,1,SEARCH("-Zusatz",B25)-1),Tab_ConA[],DrawLoft!$C$66,0)),
IF(VLOOKUP(B25,Formular,3,0)="Extern","Extern",""),VLOOKUP(MID(B25,1,SEARCH("-Zusatz",B25)-1),Tab_ConA[],DrawLoft!$C$66,0)),VLOOKUP(B25,Alle,DrawLoft!$C$66,0)))</f>
        <v/>
      </c>
      <c r="G25" s="145" t="str">
        <f t="shared" ca="1" si="2"/>
        <v/>
      </c>
      <c r="I25" s="146" t="e">
        <f>_xlfn.AGGREGATE(15,4,Tabelle6[TEST 5],ROW($A17))</f>
        <v>#NUM!</v>
      </c>
      <c r="J25" s="146"/>
      <c r="K25" s="146">
        <f>COUNTIF(Formular!$B$18:$B$76,"*")-ROW(A17)+1</f>
        <v>-3</v>
      </c>
      <c r="L25" s="146"/>
      <c r="M25" s="146" t="str">
        <f>IF(COUNTIF(Formular!$B34,"*")&gt;0,ROW(Formular!$B34),"")</f>
        <v/>
      </c>
      <c r="N25" s="146"/>
      <c r="O25" s="146" t="b">
        <f ca="1">ISTEXT(VLOOKUP($B25,Formular!$B$18:$E$76,4,0))</f>
        <v>0</v>
      </c>
      <c r="P25" s="146" t="b">
        <f ca="1">ISNA(VLOOKUP($B25,Formular!$B$18:$E$76,3,0))</f>
        <v>1</v>
      </c>
      <c r="Q25" s="146" t="e">
        <f ca="1">VLOOKUP($B25,Formular!$B$18:$E$76,3,0)</f>
        <v>#N/A</v>
      </c>
      <c r="R25" s="146" t="e">
        <f ca="1">VLOOKUP($B25,Formular!$B$18:$E$76,4,0)</f>
        <v>#N/A</v>
      </c>
      <c r="S25" s="146" t="e">
        <f t="shared" ca="1" si="3"/>
        <v>#NUM!</v>
      </c>
      <c r="T25" s="146"/>
      <c r="U25" s="146"/>
      <c r="V25" s="146"/>
      <c r="W25" s="146"/>
    </row>
    <row r="26" spans="2:23" hidden="1" x14ac:dyDescent="0.2">
      <c r="B26" s="259" t="str">
        <f t="shared" ca="1" si="1"/>
        <v/>
      </c>
      <c r="C26" s="259"/>
      <c r="D26" s="259"/>
      <c r="E26" s="259"/>
      <c r="F26" s="149" t="str">
        <f ca="1">IF(ISNA(IF(ISNA(VLOOKUP(B26,Alle,DrawLoft!$C$66,0)),IF(ISERROR(VLOOKUP(MID(B26,1,SEARCH("-Zusatz",B26)-1),Tab_ConA[],DrawLoft!$C$66,0)),
IF(VLOOKUP(B26,Formular,3,0)="Extern","Extern",""),VLOOKUP(MID(B26,1,SEARCH("-Zusatz",B26)-1),Tab_ConA[],DrawLoft!$C$66,0)),VLOOKUP(B26,Alle,DrawLoft!$C$66,0))),"",IF(ISNA(VLOOKUP(B26,Alle,DrawLoft!$C$66,0)),IF(ISERROR(VLOOKUP(MID(B26,1,SEARCH("-Zusatz",B26)-1),Tab_ConA[],DrawLoft!$C$66,0)),
IF(VLOOKUP(B26,Formular,3,0)="Extern","Extern",""),VLOOKUP(MID(B26,1,SEARCH("-Zusatz",B26)-1),Tab_ConA[],DrawLoft!$C$66,0)),VLOOKUP(B26,Alle,DrawLoft!$C$66,0)))</f>
        <v/>
      </c>
      <c r="G26" s="145" t="str">
        <f t="shared" ca="1" si="2"/>
        <v/>
      </c>
      <c r="I26" s="146" t="e">
        <f>_xlfn.AGGREGATE(15,4,Tabelle6[TEST 5],ROW($A18))</f>
        <v>#NUM!</v>
      </c>
      <c r="J26" s="146"/>
      <c r="K26" s="146">
        <f>COUNTIF(Formular!$B$18:$B$76,"*")-ROW(A18)+1</f>
        <v>-4</v>
      </c>
      <c r="L26" s="146"/>
      <c r="M26" s="146">
        <f>IF(COUNTIF(Formular!$B35,"*")&gt;0,ROW(Formular!$B35),"")</f>
        <v>35</v>
      </c>
      <c r="N26" s="146"/>
      <c r="O26" s="146" t="b">
        <f ca="1">ISTEXT(VLOOKUP($B26,Formular!$B$18:$E$76,4,0))</f>
        <v>0</v>
      </c>
      <c r="P26" s="146" t="b">
        <f ca="1">ISNA(VLOOKUP($B26,Formular!$B$18:$E$76,3,0))</f>
        <v>1</v>
      </c>
      <c r="Q26" s="146" t="e">
        <f ca="1">VLOOKUP($B26,Formular!$B$18:$E$76,3,0)</f>
        <v>#N/A</v>
      </c>
      <c r="R26" s="146" t="e">
        <f ca="1">VLOOKUP($B26,Formular!$B$18:$E$76,4,0)</f>
        <v>#N/A</v>
      </c>
      <c r="S26" s="146" t="e">
        <f t="shared" ca="1" si="3"/>
        <v>#NUM!</v>
      </c>
      <c r="T26" s="146"/>
      <c r="U26" s="146"/>
      <c r="V26" s="146"/>
      <c r="W26" s="146"/>
    </row>
    <row r="27" spans="2:23" ht="15" hidden="1" customHeight="1" x14ac:dyDescent="0.2">
      <c r="B27" s="259" t="str">
        <f t="shared" ca="1" si="1"/>
        <v/>
      </c>
      <c r="C27" s="259"/>
      <c r="D27" s="259"/>
      <c r="E27" s="259"/>
      <c r="F27" s="149" t="str">
        <f ca="1">IF(ISNA(IF(ISNA(VLOOKUP(B27,Alle,DrawLoft!$C$66,0)),IF(ISERROR(VLOOKUP(MID(B27,1,SEARCH("-Zusatz",B27)-1),Tab_ConA[],DrawLoft!$C$66,0)),
IF(VLOOKUP(B27,Formular,3,0)="Extern","Extern",""),VLOOKUP(MID(B27,1,SEARCH("-Zusatz",B27)-1),Tab_ConA[],DrawLoft!$C$66,0)),VLOOKUP(B27,Alle,DrawLoft!$C$66,0))),"",IF(ISNA(VLOOKUP(B27,Alle,DrawLoft!$C$66,0)),IF(ISERROR(VLOOKUP(MID(B27,1,SEARCH("-Zusatz",B27)-1),Tab_ConA[],DrawLoft!$C$66,0)),
IF(VLOOKUP(B27,Formular,3,0)="Extern","Extern",""),VLOOKUP(MID(B27,1,SEARCH("-Zusatz",B27)-1),Tab_ConA[],DrawLoft!$C$66,0)),VLOOKUP(B27,Alle,DrawLoft!$C$66,0)))</f>
        <v/>
      </c>
      <c r="G27" s="145" t="str">
        <f t="shared" ca="1" si="2"/>
        <v/>
      </c>
      <c r="I27" s="146" t="e">
        <f>_xlfn.AGGREGATE(15,4,Tabelle6[TEST 5],ROW($A19))</f>
        <v>#NUM!</v>
      </c>
      <c r="J27" s="146"/>
      <c r="K27" s="146">
        <f>COUNTIF(Formular!$B$18:$B$76,"*")-ROW(A19)+1</f>
        <v>-5</v>
      </c>
      <c r="L27" s="146"/>
      <c r="M27" s="146" t="str">
        <f>IF(COUNTIF(Formular!$B36,"*")&gt;0,ROW(Formular!$B36),"")</f>
        <v/>
      </c>
      <c r="N27" s="146"/>
      <c r="O27" s="146" t="b">
        <f ca="1">ISTEXT(VLOOKUP($B27,Formular!$B$18:$E$76,4,0))</f>
        <v>0</v>
      </c>
      <c r="P27" s="146" t="b">
        <f ca="1">ISNA(VLOOKUP($B27,Formular!$B$18:$E$76,3,0))</f>
        <v>1</v>
      </c>
      <c r="Q27" s="146" t="e">
        <f ca="1">VLOOKUP($B27,Formular!$B$18:$E$76,3,0)</f>
        <v>#N/A</v>
      </c>
      <c r="R27" s="146" t="e">
        <f ca="1">VLOOKUP($B27,Formular!$B$18:$E$76,4,0)</f>
        <v>#N/A</v>
      </c>
      <c r="S27" s="146" t="e">
        <f t="shared" ca="1" si="3"/>
        <v>#NUM!</v>
      </c>
      <c r="T27" s="146"/>
      <c r="U27" s="146"/>
      <c r="V27" s="146"/>
      <c r="W27" s="146"/>
    </row>
    <row r="28" spans="2:23" hidden="1" x14ac:dyDescent="0.2">
      <c r="B28" s="259" t="str">
        <f t="shared" ca="1" si="1"/>
        <v/>
      </c>
      <c r="C28" s="259"/>
      <c r="D28" s="259"/>
      <c r="E28" s="259"/>
      <c r="F28" s="149" t="str">
        <f ca="1">IF(ISNA(IF(ISNA(VLOOKUP(B28,Alle,DrawLoft!$C$66,0)),IF(ISERROR(VLOOKUP(MID(B28,1,SEARCH("-Zusatz",B28)-1),Tab_ConA[],DrawLoft!$C$66,0)),
IF(VLOOKUP(B28,Formular,3,0)="Extern","Extern",""),VLOOKUP(MID(B28,1,SEARCH("-Zusatz",B28)-1),Tab_ConA[],DrawLoft!$C$66,0)),VLOOKUP(B28,Alle,DrawLoft!$C$66,0))),"",IF(ISNA(VLOOKUP(B28,Alle,DrawLoft!$C$66,0)),IF(ISERROR(VLOOKUP(MID(B28,1,SEARCH("-Zusatz",B28)-1),Tab_ConA[],DrawLoft!$C$66,0)),
IF(VLOOKUP(B28,Formular,3,0)="Extern","Extern",""),VLOOKUP(MID(B28,1,SEARCH("-Zusatz",B28)-1),Tab_ConA[],DrawLoft!$C$66,0)),VLOOKUP(B28,Alle,DrawLoft!$C$66,0)))</f>
        <v/>
      </c>
      <c r="G28" s="145" t="str">
        <f t="shared" ca="1" si="2"/>
        <v/>
      </c>
      <c r="I28" s="146" t="e">
        <f>_xlfn.AGGREGATE(15,4,Tabelle6[TEST 5],ROW($A20))</f>
        <v>#NUM!</v>
      </c>
      <c r="J28" s="146"/>
      <c r="K28" s="146">
        <f>COUNTIF(Formular!$B$18:$B$76,"*")-ROW(A20)+1</f>
        <v>-6</v>
      </c>
      <c r="L28" s="146"/>
      <c r="M28" s="146">
        <f>IF(COUNTIF(Formular!$B37,"*")&gt;0,ROW(Formular!$B37),"")</f>
        <v>37</v>
      </c>
      <c r="N28" s="146"/>
      <c r="O28" s="146" t="b">
        <f ca="1">ISTEXT(VLOOKUP($B28,Formular!$B$18:$E$76,4,0))</f>
        <v>0</v>
      </c>
      <c r="P28" s="146" t="b">
        <f ca="1">ISNA(VLOOKUP($B28,Formular!$B$18:$E$76,3,0))</f>
        <v>1</v>
      </c>
      <c r="Q28" s="146" t="e">
        <f ca="1">VLOOKUP($B28,Formular!$B$18:$E$76,3,0)</f>
        <v>#N/A</v>
      </c>
      <c r="R28" s="146" t="e">
        <f ca="1">VLOOKUP($B28,Formular!$B$18:$E$76,4,0)</f>
        <v>#N/A</v>
      </c>
      <c r="S28" s="146" t="e">
        <f t="shared" ca="1" si="3"/>
        <v>#NUM!</v>
      </c>
      <c r="T28" s="146"/>
      <c r="U28" s="146"/>
      <c r="V28" s="146"/>
      <c r="W28" s="146"/>
    </row>
    <row r="29" spans="2:23" hidden="1" x14ac:dyDescent="0.2">
      <c r="B29" s="259" t="str">
        <f t="shared" ca="1" si="1"/>
        <v/>
      </c>
      <c r="C29" s="259"/>
      <c r="D29" s="259"/>
      <c r="E29" s="259"/>
      <c r="F29" s="149" t="str">
        <f ca="1">IF(ISNA(IF(ISNA(VLOOKUP(B29,Alle,DrawLoft!$C$66,0)),IF(ISERROR(VLOOKUP(MID(B29,1,SEARCH("-Zusatz",B29)-1),Tab_ConA[],DrawLoft!$C$66,0)),
IF(VLOOKUP(B29,Formular,3,0)="Extern","Extern",""),VLOOKUP(MID(B29,1,SEARCH("-Zusatz",B29)-1),Tab_ConA[],DrawLoft!$C$66,0)),VLOOKUP(B29,Alle,DrawLoft!$C$66,0))),"",IF(ISNA(VLOOKUP(B29,Alle,DrawLoft!$C$66,0)),IF(ISERROR(VLOOKUP(MID(B29,1,SEARCH("-Zusatz",B29)-1),Tab_ConA[],DrawLoft!$C$66,0)),
IF(VLOOKUP(B29,Formular,3,0)="Extern","Extern",""),VLOOKUP(MID(B29,1,SEARCH("-Zusatz",B29)-1),Tab_ConA[],DrawLoft!$C$66,0)),VLOOKUP(B29,Alle,DrawLoft!$C$66,0)))</f>
        <v/>
      </c>
      <c r="G29" s="145" t="str">
        <f t="shared" ca="1" si="2"/>
        <v/>
      </c>
      <c r="I29" s="146" t="e">
        <f>_xlfn.AGGREGATE(15,4,Tabelle6[TEST 5],ROW($A21))</f>
        <v>#NUM!</v>
      </c>
      <c r="J29" s="146"/>
      <c r="K29" s="146">
        <f>COUNTIF(Formular!$B$18:$B$76,"*")-ROW(A21)+1</f>
        <v>-7</v>
      </c>
      <c r="L29" s="146"/>
      <c r="M29" s="146" t="str">
        <f>IF(COUNTIF(Formular!$B38,"*")&gt;0,ROW(Formular!$B38),"")</f>
        <v/>
      </c>
      <c r="N29" s="146"/>
      <c r="O29" s="146" t="b">
        <f ca="1">ISTEXT(VLOOKUP($B29,Formular!$B$18:$E$76,4,0))</f>
        <v>0</v>
      </c>
      <c r="P29" s="146" t="b">
        <f ca="1">ISNA(VLOOKUP($B29,Formular!$B$18:$E$76,3,0))</f>
        <v>1</v>
      </c>
      <c r="Q29" s="146" t="e">
        <f ca="1">VLOOKUP($B29,Formular!$B$18:$E$76,3,0)</f>
        <v>#N/A</v>
      </c>
      <c r="R29" s="146" t="e">
        <f ca="1">VLOOKUP($B29,Formular!$B$18:$E$76,4,0)</f>
        <v>#N/A</v>
      </c>
      <c r="S29" s="146" t="e">
        <f t="shared" ca="1" si="3"/>
        <v>#NUM!</v>
      </c>
      <c r="T29" s="146"/>
      <c r="U29" s="146"/>
      <c r="V29" s="146"/>
      <c r="W29" s="146"/>
    </row>
    <row r="30" spans="2:23" hidden="1" x14ac:dyDescent="0.2">
      <c r="B30" s="259" t="str">
        <f t="shared" ca="1" si="1"/>
        <v/>
      </c>
      <c r="C30" s="259"/>
      <c r="D30" s="259"/>
      <c r="E30" s="259"/>
      <c r="F30" s="149" t="str">
        <f ca="1">IF(ISNA(IF(ISNA(VLOOKUP(B30,Alle,DrawLoft!$C$66,0)),IF(ISERROR(VLOOKUP(MID(B30,1,SEARCH("-Zusatz",B30)-1),Tab_ConA[],DrawLoft!$C$66,0)),
IF(VLOOKUP(B30,Formular,3,0)="Extern","Extern",""),VLOOKUP(MID(B30,1,SEARCH("-Zusatz",B30)-1),Tab_ConA[],DrawLoft!$C$66,0)),VLOOKUP(B30,Alle,DrawLoft!$C$66,0))),"",IF(ISNA(VLOOKUP(B30,Alle,DrawLoft!$C$66,0)),IF(ISERROR(VLOOKUP(MID(B30,1,SEARCH("-Zusatz",B30)-1),Tab_ConA[],DrawLoft!$C$66,0)),
IF(VLOOKUP(B30,Formular,3,0)="Extern","Extern",""),VLOOKUP(MID(B30,1,SEARCH("-Zusatz",B30)-1),Tab_ConA[],DrawLoft!$C$66,0)),VLOOKUP(B30,Alle,DrawLoft!$C$66,0)))</f>
        <v/>
      </c>
      <c r="G30" s="145" t="str">
        <f t="shared" ca="1" si="2"/>
        <v/>
      </c>
      <c r="I30" s="146" t="e">
        <f>_xlfn.AGGREGATE(15,4,Tabelle6[TEST 5],ROW($A22))</f>
        <v>#NUM!</v>
      </c>
      <c r="J30" s="146"/>
      <c r="K30" s="146">
        <f>COUNTIF(Formular!$B$18:$B$76,"*")-ROW(A22)+1</f>
        <v>-8</v>
      </c>
      <c r="L30" s="146"/>
      <c r="M30" s="146" t="str">
        <f>IF(COUNTIF(Formular!$B39,"*")&gt;0,ROW(Formular!$B39),"")</f>
        <v/>
      </c>
      <c r="N30" s="146"/>
      <c r="O30" s="146" t="b">
        <f ca="1">ISTEXT(VLOOKUP($B30,Formular!$B$18:$E$76,4,0))</f>
        <v>0</v>
      </c>
      <c r="P30" s="146" t="b">
        <f ca="1">ISNA(VLOOKUP($B30,Formular!$B$18:$E$76,3,0))</f>
        <v>1</v>
      </c>
      <c r="Q30" s="146" t="e">
        <f ca="1">VLOOKUP($B30,Formular!$B$18:$E$76,3,0)</f>
        <v>#N/A</v>
      </c>
      <c r="R30" s="146" t="e">
        <f ca="1">VLOOKUP($B30,Formular!$B$18:$E$76,4,0)</f>
        <v>#N/A</v>
      </c>
      <c r="S30" s="146" t="e">
        <f t="shared" ca="1" si="3"/>
        <v>#NUM!</v>
      </c>
      <c r="T30" s="146"/>
      <c r="U30" s="146"/>
      <c r="V30" s="146"/>
      <c r="W30" s="146"/>
    </row>
    <row r="31" spans="2:23" hidden="1" x14ac:dyDescent="0.2">
      <c r="B31" s="259" t="str">
        <f t="shared" ca="1" si="1"/>
        <v/>
      </c>
      <c r="C31" s="259"/>
      <c r="D31" s="259"/>
      <c r="E31" s="259"/>
      <c r="F31" s="149" t="str">
        <f ca="1">IF(ISNA(IF(ISNA(VLOOKUP(B31,Alle,DrawLoft!$C$66,0)),IF(ISERROR(VLOOKUP(MID(B31,1,SEARCH("-Zusatz",B31)-1),Tab_ConA[],DrawLoft!$C$66,0)),
IF(VLOOKUP(B31,Formular,3,0)="Extern","Extern",""),VLOOKUP(MID(B31,1,SEARCH("-Zusatz",B31)-1),Tab_ConA[],DrawLoft!$C$66,0)),VLOOKUP(B31,Alle,DrawLoft!$C$66,0))),"",IF(ISNA(VLOOKUP(B31,Alle,DrawLoft!$C$66,0)),IF(ISERROR(VLOOKUP(MID(B31,1,SEARCH("-Zusatz",B31)-1),Tab_ConA[],DrawLoft!$C$66,0)),
IF(VLOOKUP(B31,Formular,3,0)="Extern","Extern",""),VLOOKUP(MID(B31,1,SEARCH("-Zusatz",B31)-1),Tab_ConA[],DrawLoft!$C$66,0)),VLOOKUP(B31,Alle,DrawLoft!$C$66,0)))</f>
        <v/>
      </c>
      <c r="G31" s="145" t="str">
        <f t="shared" ca="1" si="2"/>
        <v/>
      </c>
      <c r="I31" s="146" t="e">
        <f>_xlfn.AGGREGATE(15,4,Tabelle6[TEST 5],ROW($A23))</f>
        <v>#NUM!</v>
      </c>
      <c r="J31" s="146"/>
      <c r="K31" s="146">
        <f>COUNTIF(Formular!$B$18:$B$76,"*")-ROW(A23)+1</f>
        <v>-9</v>
      </c>
      <c r="L31" s="146"/>
      <c r="M31" s="146" t="str">
        <f>IF(COUNTIF(Formular!$B40,"*")&gt;0,ROW(Formular!$B40),"")</f>
        <v/>
      </c>
      <c r="N31" s="146"/>
      <c r="O31" s="146" t="b">
        <f ca="1">ISTEXT(VLOOKUP($B31,Formular!$B$18:$E$76,4,0))</f>
        <v>0</v>
      </c>
      <c r="P31" s="146" t="b">
        <f ca="1">ISNA(VLOOKUP($B31,Formular!$B$18:$E$76,3,0))</f>
        <v>1</v>
      </c>
      <c r="Q31" s="146" t="e">
        <f ca="1">VLOOKUP($B31,Formular!$B$18:$E$76,3,0)</f>
        <v>#N/A</v>
      </c>
      <c r="R31" s="146" t="e">
        <f ca="1">VLOOKUP($B31,Formular!$B$18:$E$76,4,0)</f>
        <v>#N/A</v>
      </c>
      <c r="S31" s="146" t="e">
        <f t="shared" ca="1" si="3"/>
        <v>#NUM!</v>
      </c>
      <c r="T31" s="146"/>
      <c r="U31" s="146"/>
      <c r="V31" s="146"/>
      <c r="W31" s="146"/>
    </row>
    <row r="32" spans="2:23" hidden="1" x14ac:dyDescent="0.2">
      <c r="B32" s="259" t="str">
        <f t="shared" ca="1" si="1"/>
        <v/>
      </c>
      <c r="C32" s="259"/>
      <c r="D32" s="259"/>
      <c r="E32" s="259"/>
      <c r="F32" s="149" t="str">
        <f ca="1">IF(ISNA(IF(ISNA(VLOOKUP(B32,Alle,DrawLoft!$C$66,0)),IF(ISERROR(VLOOKUP(MID(B32,1,SEARCH("-Zusatz",B32)-1),Tab_ConA[],DrawLoft!$C$66,0)),
IF(VLOOKUP(B32,Formular,3,0)="Extern","Extern",""),VLOOKUP(MID(B32,1,SEARCH("-Zusatz",B32)-1),Tab_ConA[],DrawLoft!$C$66,0)),VLOOKUP(B32,Alle,DrawLoft!$C$66,0))),"",IF(ISNA(VLOOKUP(B32,Alle,DrawLoft!$C$66,0)),IF(ISERROR(VLOOKUP(MID(B32,1,SEARCH("-Zusatz",B32)-1),Tab_ConA[],DrawLoft!$C$66,0)),
IF(VLOOKUP(B32,Formular,3,0)="Extern","Extern",""),VLOOKUP(MID(B32,1,SEARCH("-Zusatz",B32)-1),Tab_ConA[],DrawLoft!$C$66,0)),VLOOKUP(B32,Alle,DrawLoft!$C$66,0)))</f>
        <v/>
      </c>
      <c r="G32" s="145" t="str">
        <f t="shared" ca="1" si="2"/>
        <v/>
      </c>
      <c r="I32" s="146" t="e">
        <f>_xlfn.AGGREGATE(15,4,Tabelle6[TEST 5],ROW($A24))</f>
        <v>#NUM!</v>
      </c>
      <c r="J32" s="146"/>
      <c r="K32" s="146">
        <f>COUNTIF(Formular!$B$18:$B$76,"*")-ROW(A24)+1</f>
        <v>-10</v>
      </c>
      <c r="L32" s="146"/>
      <c r="M32" s="146" t="str">
        <f>IF(COUNTIF(Formular!$B41,"*")&gt;0,ROW(Formular!$B41),"")</f>
        <v/>
      </c>
      <c r="N32" s="146"/>
      <c r="O32" s="146" t="b">
        <f ca="1">ISTEXT(VLOOKUP($B32,Formular!$B$18:$E$76,4,0))</f>
        <v>0</v>
      </c>
      <c r="P32" s="146" t="b">
        <f ca="1">ISNA(VLOOKUP($B32,Formular!$B$18:$E$76,3,0))</f>
        <v>1</v>
      </c>
      <c r="Q32" s="146" t="e">
        <f ca="1">VLOOKUP($B32,Formular!$B$18:$E$76,3,0)</f>
        <v>#N/A</v>
      </c>
      <c r="R32" s="146" t="e">
        <f ca="1">VLOOKUP($B32,Formular!$B$18:$E$76,4,0)</f>
        <v>#N/A</v>
      </c>
      <c r="S32" s="146" t="e">
        <f t="shared" ca="1" si="3"/>
        <v>#NUM!</v>
      </c>
      <c r="T32" s="146"/>
      <c r="U32" s="146"/>
      <c r="V32" s="146"/>
      <c r="W32" s="146"/>
    </row>
    <row r="33" spans="2:23" hidden="1" x14ac:dyDescent="0.2">
      <c r="B33" s="259" t="str">
        <f t="shared" ca="1" si="1"/>
        <v/>
      </c>
      <c r="C33" s="259"/>
      <c r="D33" s="259"/>
      <c r="E33" s="259"/>
      <c r="F33" s="149" t="str">
        <f ca="1">IF(ISNA(IF(ISNA(VLOOKUP(B33,Alle,DrawLoft!$C$66,0)),IF(ISERROR(VLOOKUP(MID(B33,1,SEARCH("-Zusatz",B33)-1),Tab_ConA[],DrawLoft!$C$66,0)),
IF(VLOOKUP(B33,Formular,3,0)="Extern","Extern",""),VLOOKUP(MID(B33,1,SEARCH("-Zusatz",B33)-1),Tab_ConA[],DrawLoft!$C$66,0)),VLOOKUP(B33,Alle,DrawLoft!$C$66,0))),"",IF(ISNA(VLOOKUP(B33,Alle,DrawLoft!$C$66,0)),IF(ISERROR(VLOOKUP(MID(B33,1,SEARCH("-Zusatz",B33)-1),Tab_ConA[],DrawLoft!$C$66,0)),
IF(VLOOKUP(B33,Formular,3,0)="Extern","Extern",""),VLOOKUP(MID(B33,1,SEARCH("-Zusatz",B33)-1),Tab_ConA[],DrawLoft!$C$66,0)),VLOOKUP(B33,Alle,DrawLoft!$C$66,0)))</f>
        <v/>
      </c>
      <c r="G33" s="145" t="str">
        <f t="shared" ca="1" si="2"/>
        <v/>
      </c>
      <c r="I33" s="146" t="e">
        <f>_xlfn.AGGREGATE(15,4,Tabelle6[TEST 5],ROW($A25))</f>
        <v>#NUM!</v>
      </c>
      <c r="J33" s="146"/>
      <c r="K33" s="146">
        <f>COUNTIF(Formular!$B$18:$B$76,"*")-ROW(A25)+1</f>
        <v>-11</v>
      </c>
      <c r="L33" s="146"/>
      <c r="M33" s="146" t="str">
        <f>IF(COUNTIF(Formular!$B42,"*")&gt;0,ROW(Formular!$B42),"")</f>
        <v/>
      </c>
      <c r="N33" s="146"/>
      <c r="O33" s="146" t="b">
        <f ca="1">ISTEXT(VLOOKUP($B33,Formular!$B$18:$E$76,4,0))</f>
        <v>0</v>
      </c>
      <c r="P33" s="146" t="b">
        <f ca="1">ISNA(VLOOKUP($B33,Formular!$B$18:$E$76,3,0))</f>
        <v>1</v>
      </c>
      <c r="Q33" s="146" t="e">
        <f ca="1">VLOOKUP($B33,Formular!$B$18:$E$76,3,0)</f>
        <v>#N/A</v>
      </c>
      <c r="R33" s="146" t="e">
        <f ca="1">VLOOKUP($B33,Formular!$B$18:$E$76,4,0)</f>
        <v>#N/A</v>
      </c>
      <c r="S33" s="146" t="e">
        <f t="shared" ca="1" si="3"/>
        <v>#NUM!</v>
      </c>
      <c r="T33" s="146"/>
      <c r="U33" s="146"/>
      <c r="V33" s="146"/>
      <c r="W33" s="146"/>
    </row>
    <row r="34" spans="2:23" hidden="1" x14ac:dyDescent="0.2">
      <c r="B34" s="259" t="str">
        <f t="shared" ca="1" si="1"/>
        <v/>
      </c>
      <c r="C34" s="259"/>
      <c r="D34" s="259"/>
      <c r="E34" s="259"/>
      <c r="F34" s="149" t="str">
        <f ca="1">IF(ISNA(IF(ISNA(VLOOKUP(B34,Alle,DrawLoft!$C$66,0)),IF(ISERROR(VLOOKUP(MID(B34,1,SEARCH("-Zusatz",B34)-1),Tab_ConA[],DrawLoft!$C$66,0)),
IF(VLOOKUP(B34,Formular,3,0)="Extern","Extern",""),VLOOKUP(MID(B34,1,SEARCH("-Zusatz",B34)-1),Tab_ConA[],DrawLoft!$C$66,0)),VLOOKUP(B34,Alle,DrawLoft!$C$66,0))),"",IF(ISNA(VLOOKUP(B34,Alle,DrawLoft!$C$66,0)),IF(ISERROR(VLOOKUP(MID(B34,1,SEARCH("-Zusatz",B34)-1),Tab_ConA[],DrawLoft!$C$66,0)),
IF(VLOOKUP(B34,Formular,3,0)="Extern","Extern",""),VLOOKUP(MID(B34,1,SEARCH("-Zusatz",B34)-1),Tab_ConA[],DrawLoft!$C$66,0)),VLOOKUP(B34,Alle,DrawLoft!$C$66,0)))</f>
        <v/>
      </c>
      <c r="G34" s="145" t="str">
        <f t="shared" ca="1" si="2"/>
        <v/>
      </c>
      <c r="I34" s="146" t="e">
        <f>_xlfn.AGGREGATE(15,4,Tabelle6[TEST 5],ROW($A26))</f>
        <v>#NUM!</v>
      </c>
      <c r="J34" s="146"/>
      <c r="K34" s="146">
        <f>COUNTIF(Formular!$B$18:$B$76,"*")-ROW(A26)+1</f>
        <v>-12</v>
      </c>
      <c r="L34" s="146"/>
      <c r="M34" s="146" t="str">
        <f>IF(COUNTIF(Formular!$B43,"*")&gt;0,ROW(Formular!$B43),"")</f>
        <v/>
      </c>
      <c r="N34" s="146"/>
      <c r="O34" s="146" t="b">
        <f ca="1">ISTEXT(VLOOKUP($B34,Formular!$B$18:$E$76,4,0))</f>
        <v>0</v>
      </c>
      <c r="P34" s="146" t="b">
        <f ca="1">ISNA(VLOOKUP($B34,Formular!$B$18:$E$76,3,0))</f>
        <v>1</v>
      </c>
      <c r="Q34" s="146" t="e">
        <f ca="1">VLOOKUP($B34,Formular!$B$18:$E$76,3,0)</f>
        <v>#N/A</v>
      </c>
      <c r="R34" s="146" t="e">
        <f ca="1">VLOOKUP($B34,Formular!$B$18:$E$76,4,0)</f>
        <v>#N/A</v>
      </c>
      <c r="S34" s="146" t="e">
        <f t="shared" ca="1" si="3"/>
        <v>#NUM!</v>
      </c>
      <c r="T34" s="146"/>
      <c r="U34" s="146"/>
      <c r="V34" s="146"/>
      <c r="W34" s="146"/>
    </row>
    <row r="35" spans="2:23" hidden="1" x14ac:dyDescent="0.2">
      <c r="B35" s="259" t="str">
        <f t="shared" ca="1" si="1"/>
        <v/>
      </c>
      <c r="C35" s="259"/>
      <c r="D35" s="259"/>
      <c r="E35" s="259"/>
      <c r="F35" s="149" t="str">
        <f ca="1">IF(ISNA(IF(ISNA(VLOOKUP(B35,Alle,DrawLoft!$C$66,0)),IF(ISERROR(VLOOKUP(MID(B35,1,SEARCH("-Zusatz",B35)-1),Tab_ConA[],DrawLoft!$C$66,0)),
IF(VLOOKUP(B35,Formular,3,0)="Extern","Extern",""),VLOOKUP(MID(B35,1,SEARCH("-Zusatz",B35)-1),Tab_ConA[],DrawLoft!$C$66,0)),VLOOKUP(B35,Alle,DrawLoft!$C$66,0))),"",IF(ISNA(VLOOKUP(B35,Alle,DrawLoft!$C$66,0)),IF(ISERROR(VLOOKUP(MID(B35,1,SEARCH("-Zusatz",B35)-1),Tab_ConA[],DrawLoft!$C$66,0)),
IF(VLOOKUP(B35,Formular,3,0)="Extern","Extern",""),VLOOKUP(MID(B35,1,SEARCH("-Zusatz",B35)-1),Tab_ConA[],DrawLoft!$C$66,0)),VLOOKUP(B35,Alle,DrawLoft!$C$66,0)))</f>
        <v/>
      </c>
      <c r="G35" s="145" t="str">
        <f t="shared" ca="1" si="2"/>
        <v/>
      </c>
      <c r="I35" s="146" t="e">
        <f>_xlfn.AGGREGATE(15,4,Tabelle6[TEST 5],ROW($A27))</f>
        <v>#NUM!</v>
      </c>
      <c r="J35" s="146"/>
      <c r="K35" s="146">
        <f>COUNTIF(Formular!$B$18:$B$76,"*")-ROW(A27)+1</f>
        <v>-13</v>
      </c>
      <c r="L35" s="146"/>
      <c r="M35" s="146" t="str">
        <f>IF(COUNTIF(Formular!$B44,"*")&gt;0,ROW(Formular!$B44),"")</f>
        <v/>
      </c>
      <c r="N35" s="146"/>
      <c r="O35" s="146" t="b">
        <f ca="1">ISTEXT(VLOOKUP($B35,Formular!$B$18:$E$76,4,0))</f>
        <v>0</v>
      </c>
      <c r="P35" s="146" t="b">
        <f ca="1">ISNA(VLOOKUP($B35,Formular!$B$18:$E$76,3,0))</f>
        <v>1</v>
      </c>
      <c r="Q35" s="146" t="e">
        <f ca="1">VLOOKUP($B35,Formular!$B$18:$E$76,3,0)</f>
        <v>#N/A</v>
      </c>
      <c r="R35" s="146" t="e">
        <f ca="1">VLOOKUP($B35,Formular!$B$18:$E$76,4,0)</f>
        <v>#N/A</v>
      </c>
      <c r="S35" s="146" t="e">
        <f t="shared" ca="1" si="3"/>
        <v>#NUM!</v>
      </c>
      <c r="T35" s="146"/>
      <c r="U35" s="146"/>
      <c r="V35" s="146"/>
      <c r="W35" s="146"/>
    </row>
    <row r="36" spans="2:23" hidden="1" x14ac:dyDescent="0.2">
      <c r="B36" s="259" t="str">
        <f t="shared" ca="1" si="1"/>
        <v/>
      </c>
      <c r="C36" s="259"/>
      <c r="D36" s="259"/>
      <c r="E36" s="259"/>
      <c r="F36" s="149" t="str">
        <f ca="1">IF(ISNA(IF(ISNA(VLOOKUP(B36,Alle,DrawLoft!$C$66,0)),IF(ISERROR(VLOOKUP(MID(B36,1,SEARCH("-Zusatz",B36)-1),Tab_ConA[],DrawLoft!$C$66,0)),
IF(VLOOKUP(B36,Formular,3,0)="Extern","Extern",""),VLOOKUP(MID(B36,1,SEARCH("-Zusatz",B36)-1),Tab_ConA[],DrawLoft!$C$66,0)),VLOOKUP(B36,Alle,DrawLoft!$C$66,0))),"",IF(ISNA(VLOOKUP(B36,Alle,DrawLoft!$C$66,0)),IF(ISERROR(VLOOKUP(MID(B36,1,SEARCH("-Zusatz",B36)-1),Tab_ConA[],DrawLoft!$C$66,0)),
IF(VLOOKUP(B36,Formular,3,0)="Extern","Extern",""),VLOOKUP(MID(B36,1,SEARCH("-Zusatz",B36)-1),Tab_ConA[],DrawLoft!$C$66,0)),VLOOKUP(B36,Alle,DrawLoft!$C$66,0)))</f>
        <v/>
      </c>
      <c r="G36" s="145" t="str">
        <f t="shared" ca="1" si="2"/>
        <v/>
      </c>
      <c r="I36" s="146" t="e">
        <f>_xlfn.AGGREGATE(15,4,Tabelle6[TEST 5],ROW($A28))</f>
        <v>#NUM!</v>
      </c>
      <c r="J36" s="146"/>
      <c r="K36" s="146">
        <f>COUNTIF(Formular!$B$18:$B$76,"*")-ROW(A28)+1</f>
        <v>-14</v>
      </c>
      <c r="L36" s="146"/>
      <c r="M36" s="146" t="str">
        <f>IF(COUNTIF(Formular!$B45,"*")&gt;0,ROW(Formular!$B45),"")</f>
        <v/>
      </c>
      <c r="N36" s="146"/>
      <c r="O36" s="146" t="b">
        <f ca="1">ISTEXT(VLOOKUP($B36,Formular!$B$18:$E$76,4,0))</f>
        <v>0</v>
      </c>
      <c r="P36" s="146" t="b">
        <f ca="1">ISNA(VLOOKUP($B36,Formular!$B$18:$E$76,3,0))</f>
        <v>1</v>
      </c>
      <c r="Q36" s="146" t="e">
        <f ca="1">VLOOKUP($B36,Formular!$B$18:$E$76,3,0)</f>
        <v>#N/A</v>
      </c>
      <c r="R36" s="146" t="e">
        <f ca="1">VLOOKUP($B36,Formular!$B$18:$E$76,4,0)</f>
        <v>#N/A</v>
      </c>
      <c r="S36" s="146" t="e">
        <f t="shared" ca="1" si="3"/>
        <v>#NUM!</v>
      </c>
      <c r="T36" s="146"/>
      <c r="U36" s="146"/>
      <c r="V36" s="146"/>
      <c r="W36" s="146"/>
    </row>
    <row r="37" spans="2:23" hidden="1" x14ac:dyDescent="0.2">
      <c r="B37" s="259" t="str">
        <f t="shared" ca="1" si="1"/>
        <v/>
      </c>
      <c r="C37" s="259"/>
      <c r="D37" s="259"/>
      <c r="E37" s="259"/>
      <c r="F37" s="149" t="str">
        <f ca="1">IF(ISNA(IF(ISNA(VLOOKUP(B37,Alle,DrawLoft!$C$66,0)),IF(ISERROR(VLOOKUP(MID(B37,1,SEARCH("-Zusatz",B37)-1),Tab_ConA[],DrawLoft!$C$66,0)),
IF(VLOOKUP(B37,Formular,3,0)="Extern","Extern",""),VLOOKUP(MID(B37,1,SEARCH("-Zusatz",B37)-1),Tab_ConA[],DrawLoft!$C$66,0)),VLOOKUP(B37,Alle,DrawLoft!$C$66,0))),"",IF(ISNA(VLOOKUP(B37,Alle,DrawLoft!$C$66,0)),IF(ISERROR(VLOOKUP(MID(B37,1,SEARCH("-Zusatz",B37)-1),Tab_ConA[],DrawLoft!$C$66,0)),
IF(VLOOKUP(B37,Formular,3,0)="Extern","Extern",""),VLOOKUP(MID(B37,1,SEARCH("-Zusatz",B37)-1),Tab_ConA[],DrawLoft!$C$66,0)),VLOOKUP(B37,Alle,DrawLoft!$C$66,0)))</f>
        <v/>
      </c>
      <c r="G37" s="145" t="str">
        <f t="shared" ca="1" si="2"/>
        <v/>
      </c>
      <c r="I37" s="146" t="e">
        <f>_xlfn.AGGREGATE(15,4,Tabelle6[TEST 5],ROW($A29))</f>
        <v>#NUM!</v>
      </c>
      <c r="J37" s="146"/>
      <c r="K37" s="146">
        <f>COUNTIF(Formular!$B$18:$B$76,"*")-ROW(A29)+1</f>
        <v>-15</v>
      </c>
      <c r="L37" s="146"/>
      <c r="M37" s="146" t="str">
        <f>IF(COUNTIF(Formular!$B46,"*")&gt;0,ROW(Formular!$B46),"")</f>
        <v/>
      </c>
      <c r="N37" s="146"/>
      <c r="O37" s="146" t="b">
        <f ca="1">ISTEXT(VLOOKUP($B37,Formular!$B$18:$E$76,4,0))</f>
        <v>0</v>
      </c>
      <c r="P37" s="146" t="b">
        <f ca="1">ISNA(VLOOKUP($B37,Formular!$B$18:$E$76,3,0))</f>
        <v>1</v>
      </c>
      <c r="Q37" s="146" t="e">
        <f ca="1">VLOOKUP($B37,Formular!$B$18:$E$76,3,0)</f>
        <v>#N/A</v>
      </c>
      <c r="R37" s="146" t="e">
        <f ca="1">VLOOKUP($B37,Formular!$B$18:$E$76,4,0)</f>
        <v>#N/A</v>
      </c>
      <c r="S37" s="146" t="e">
        <f t="shared" ca="1" si="3"/>
        <v>#NUM!</v>
      </c>
      <c r="T37" s="146"/>
      <c r="U37" s="146"/>
      <c r="V37" s="146"/>
      <c r="W37" s="146"/>
    </row>
    <row r="38" spans="2:23" ht="15" hidden="1" customHeight="1" x14ac:dyDescent="0.2">
      <c r="B38" s="259" t="str">
        <f t="shared" ca="1" si="1"/>
        <v/>
      </c>
      <c r="C38" s="259"/>
      <c r="D38" s="259"/>
      <c r="E38" s="259"/>
      <c r="F38" s="149" t="str">
        <f ca="1">IF(ISNA(IF(ISNA(VLOOKUP(B38,Alle,DrawLoft!$C$66,0)),IF(ISERROR(VLOOKUP(MID(B38,1,SEARCH("-Zusatz",B38)-1),Tab_ConA[],DrawLoft!$C$66,0)),
IF(VLOOKUP(B38,Formular,3,0)="Extern","Extern",""),VLOOKUP(MID(B38,1,SEARCH("-Zusatz",B38)-1),Tab_ConA[],DrawLoft!$C$66,0)),VLOOKUP(B38,Alle,DrawLoft!$C$66,0))),"",IF(ISNA(VLOOKUP(B38,Alle,DrawLoft!$C$66,0)),IF(ISERROR(VLOOKUP(MID(B38,1,SEARCH("-Zusatz",B38)-1),Tab_ConA[],DrawLoft!$C$66,0)),
IF(VLOOKUP(B38,Formular,3,0)="Extern","Extern",""),VLOOKUP(MID(B38,1,SEARCH("-Zusatz",B38)-1),Tab_ConA[],DrawLoft!$C$66,0)),VLOOKUP(B38,Alle,DrawLoft!$C$66,0)))</f>
        <v/>
      </c>
      <c r="G38" s="145" t="str">
        <f t="shared" ca="1" si="2"/>
        <v/>
      </c>
      <c r="I38" s="146" t="e">
        <f>_xlfn.AGGREGATE(15,4,Tabelle6[TEST 5],ROW($A30))</f>
        <v>#NUM!</v>
      </c>
      <c r="J38" s="146"/>
      <c r="K38" s="146">
        <f>COUNTIF(Formular!$B$18:$B$76,"*")-ROW(A30)+1</f>
        <v>-16</v>
      </c>
      <c r="L38" s="146"/>
      <c r="M38" s="146">
        <f>IF(COUNTIF(Formular!$B47,"*")&gt;0,ROW(Formular!$B47),"")</f>
        <v>47</v>
      </c>
      <c r="N38" s="146"/>
      <c r="O38" s="146" t="b">
        <f ca="1">ISTEXT(VLOOKUP($B38,Formular!$B$18:$E$76,4,0))</f>
        <v>0</v>
      </c>
      <c r="P38" s="146" t="b">
        <f ca="1">ISNA(VLOOKUP($B38,Formular!$B$18:$E$76,3,0))</f>
        <v>1</v>
      </c>
      <c r="Q38" s="146" t="e">
        <f ca="1">VLOOKUP($B38,Formular!$B$18:$E$76,3,0)</f>
        <v>#N/A</v>
      </c>
      <c r="R38" s="146" t="e">
        <f ca="1">VLOOKUP($B38,Formular!$B$18:$E$76,4,0)</f>
        <v>#N/A</v>
      </c>
      <c r="S38" s="146" t="e">
        <f t="shared" ca="1" si="3"/>
        <v>#NUM!</v>
      </c>
      <c r="T38" s="146"/>
      <c r="U38" s="146"/>
      <c r="V38" s="146"/>
      <c r="W38" s="146"/>
    </row>
    <row r="39" spans="2:23" hidden="1" x14ac:dyDescent="0.2">
      <c r="B39" s="259" t="str">
        <f t="shared" ca="1" si="1"/>
        <v/>
      </c>
      <c r="C39" s="259"/>
      <c r="D39" s="259"/>
      <c r="E39" s="259"/>
      <c r="F39" s="149" t="str">
        <f ca="1">IF(ISNA(IF(ISNA(VLOOKUP(B39,Alle,DrawLoft!$C$66,0)),IF(ISERROR(VLOOKUP(MID(B39,1,SEARCH("-Zusatz",B39)-1),Tab_ConA[],DrawLoft!$C$66,0)),
IF(VLOOKUP(B39,Formular,3,0)="Extern","Extern",""),VLOOKUP(MID(B39,1,SEARCH("-Zusatz",B39)-1),Tab_ConA[],DrawLoft!$C$66,0)),VLOOKUP(B39,Alle,DrawLoft!$C$66,0))),"",IF(ISNA(VLOOKUP(B39,Alle,DrawLoft!$C$66,0)),IF(ISERROR(VLOOKUP(MID(B39,1,SEARCH("-Zusatz",B39)-1),Tab_ConA[],DrawLoft!$C$66,0)),
IF(VLOOKUP(B39,Formular,3,0)="Extern","Extern",""),VLOOKUP(MID(B39,1,SEARCH("-Zusatz",B39)-1),Tab_ConA[],DrawLoft!$C$66,0)),VLOOKUP(B39,Alle,DrawLoft!$C$66,0)))</f>
        <v/>
      </c>
      <c r="G39" s="145" t="str">
        <f t="shared" ca="1" si="2"/>
        <v/>
      </c>
      <c r="I39" s="146" t="e">
        <f>_xlfn.AGGREGATE(15,4,Tabelle6[TEST 5],ROW($A31))</f>
        <v>#NUM!</v>
      </c>
      <c r="J39" s="146"/>
      <c r="K39" s="146">
        <f>COUNTIF(Formular!$B$18:$B$76,"*")-ROW(A31)+1</f>
        <v>-17</v>
      </c>
      <c r="L39" s="146"/>
      <c r="M39" s="146" t="str">
        <f>IF(COUNTIF(Formular!$B48,"*")&gt;0,ROW(Formular!$B48),"")</f>
        <v/>
      </c>
      <c r="N39" s="146"/>
      <c r="O39" s="146" t="b">
        <f ca="1">ISTEXT(VLOOKUP($B39,Formular!$B$18:$E$76,4,0))</f>
        <v>0</v>
      </c>
      <c r="P39" s="146" t="b">
        <f ca="1">ISNA(VLOOKUP($B39,Formular!$B$18:$E$76,3,0))</f>
        <v>1</v>
      </c>
      <c r="Q39" s="146" t="e">
        <f ca="1">VLOOKUP($B39,Formular!$B$18:$E$76,3,0)</f>
        <v>#N/A</v>
      </c>
      <c r="R39" s="146" t="e">
        <f ca="1">VLOOKUP($B39,Formular!$B$18:$E$76,4,0)</f>
        <v>#N/A</v>
      </c>
      <c r="S39" s="146" t="e">
        <f t="shared" ca="1" si="3"/>
        <v>#NUM!</v>
      </c>
      <c r="T39" s="146"/>
      <c r="U39" s="146"/>
      <c r="V39" s="146"/>
      <c r="W39" s="146"/>
    </row>
    <row r="40" spans="2:23" hidden="1" x14ac:dyDescent="0.2">
      <c r="B40" s="259" t="str">
        <f t="shared" ca="1" si="1"/>
        <v/>
      </c>
      <c r="C40" s="259"/>
      <c r="D40" s="259"/>
      <c r="E40" s="259"/>
      <c r="F40" s="149" t="str">
        <f ca="1">IF(ISNA(IF(ISNA(VLOOKUP(B40,Alle,DrawLoft!$C$66,0)),IF(ISERROR(VLOOKUP(MID(B40,1,SEARCH("-Zusatz",B40)-1),Tab_ConA[],DrawLoft!$C$66,0)),
IF(VLOOKUP(B40,Formular,3,0)="Extern","Extern",""),VLOOKUP(MID(B40,1,SEARCH("-Zusatz",B40)-1),Tab_ConA[],DrawLoft!$C$66,0)),VLOOKUP(B40,Alle,DrawLoft!$C$66,0))),"",IF(ISNA(VLOOKUP(B40,Alle,DrawLoft!$C$66,0)),IF(ISERROR(VLOOKUP(MID(B40,1,SEARCH("-Zusatz",B40)-1),Tab_ConA[],DrawLoft!$C$66,0)),
IF(VLOOKUP(B40,Formular,3,0)="Extern","Extern",""),VLOOKUP(MID(B40,1,SEARCH("-Zusatz",B40)-1),Tab_ConA[],DrawLoft!$C$66,0)),VLOOKUP(B40,Alle,DrawLoft!$C$66,0)))</f>
        <v/>
      </c>
      <c r="G40" s="145" t="str">
        <f t="shared" ca="1" si="2"/>
        <v/>
      </c>
      <c r="I40" s="146" t="e">
        <f>_xlfn.AGGREGATE(15,4,Tabelle6[TEST 5],ROW($A32))</f>
        <v>#NUM!</v>
      </c>
      <c r="J40" s="146"/>
      <c r="K40" s="146">
        <f>COUNTIF(Formular!$B$18:$B$76,"*")-ROW(A32)+1</f>
        <v>-18</v>
      </c>
      <c r="L40" s="146"/>
      <c r="M40" s="146">
        <f>IF(COUNTIF(Formular!$B49,"*")&gt;0,ROW(Formular!$B49),"")</f>
        <v>49</v>
      </c>
      <c r="N40" s="146"/>
      <c r="O40" s="146" t="b">
        <f ca="1">ISTEXT(VLOOKUP($B40,Formular!$B$18:$E$76,4,0))</f>
        <v>0</v>
      </c>
      <c r="P40" s="146" t="b">
        <f ca="1">ISNA(VLOOKUP($B40,Formular!$B$18:$E$76,3,0))</f>
        <v>1</v>
      </c>
      <c r="Q40" s="146" t="e">
        <f ca="1">VLOOKUP($B40,Formular!$B$18:$E$76,3,0)</f>
        <v>#N/A</v>
      </c>
      <c r="R40" s="146" t="e">
        <f ca="1">VLOOKUP($B40,Formular!$B$18:$E$76,4,0)</f>
        <v>#N/A</v>
      </c>
      <c r="S40" s="146" t="e">
        <f t="shared" ca="1" si="3"/>
        <v>#NUM!</v>
      </c>
      <c r="T40" s="146"/>
      <c r="U40" s="146"/>
      <c r="V40" s="146"/>
      <c r="W40" s="146"/>
    </row>
    <row r="41" spans="2:23" hidden="1" x14ac:dyDescent="0.2">
      <c r="B41" s="259" t="str">
        <f t="shared" ca="1" si="1"/>
        <v/>
      </c>
      <c r="C41" s="259"/>
      <c r="D41" s="259"/>
      <c r="E41" s="259"/>
      <c r="F41" s="149" t="str">
        <f ca="1">IF(ISNA(IF(ISNA(VLOOKUP(B41,Alle,DrawLoft!$C$66,0)),IF(ISERROR(VLOOKUP(MID(B41,1,SEARCH("-Zusatz",B41)-1),Tab_ConA[],DrawLoft!$C$66,0)),
IF(VLOOKUP(B41,Formular,3,0)="Extern","Extern",""),VLOOKUP(MID(B41,1,SEARCH("-Zusatz",B41)-1),Tab_ConA[],DrawLoft!$C$66,0)),VLOOKUP(B41,Alle,DrawLoft!$C$66,0))),"",IF(ISNA(VLOOKUP(B41,Alle,DrawLoft!$C$66,0)),IF(ISERROR(VLOOKUP(MID(B41,1,SEARCH("-Zusatz",B41)-1),Tab_ConA[],DrawLoft!$C$66,0)),
IF(VLOOKUP(B41,Formular,3,0)="Extern","Extern",""),VLOOKUP(MID(B41,1,SEARCH("-Zusatz",B41)-1),Tab_ConA[],DrawLoft!$C$66,0)),VLOOKUP(B41,Alle,DrawLoft!$C$66,0)))</f>
        <v/>
      </c>
      <c r="G41" s="145" t="str">
        <f t="shared" ca="1" si="2"/>
        <v/>
      </c>
      <c r="I41" s="146" t="e">
        <f>_xlfn.AGGREGATE(15,4,Tabelle6[TEST 5],ROW($A33))</f>
        <v>#NUM!</v>
      </c>
      <c r="J41" s="146"/>
      <c r="K41" s="146">
        <f>COUNTIF(Formular!$B$18:$B$76,"*")-ROW(A33)+1</f>
        <v>-19</v>
      </c>
      <c r="L41" s="146"/>
      <c r="M41" s="146" t="str">
        <f>IF(COUNTIF(Formular!$B50,"*")&gt;0,ROW(Formular!$B50),"")</f>
        <v/>
      </c>
      <c r="N41" s="146"/>
      <c r="O41" s="146" t="b">
        <f ca="1">ISTEXT(VLOOKUP($B41,Formular!$B$18:$E$76,4,0))</f>
        <v>0</v>
      </c>
      <c r="P41" s="146" t="b">
        <f ca="1">ISNA(VLOOKUP($B41,Formular!$B$18:$E$76,3,0))</f>
        <v>1</v>
      </c>
      <c r="Q41" s="146" t="e">
        <f ca="1">VLOOKUP($B41,Formular!$B$18:$E$76,3,0)</f>
        <v>#N/A</v>
      </c>
      <c r="R41" s="146" t="e">
        <f ca="1">VLOOKUP($B41,Formular!$B$18:$E$76,4,0)</f>
        <v>#N/A</v>
      </c>
      <c r="S41" s="146" t="e">
        <f t="shared" ca="1" si="3"/>
        <v>#NUM!</v>
      </c>
      <c r="T41" s="146"/>
      <c r="U41" s="146"/>
      <c r="V41" s="146"/>
      <c r="W41" s="146"/>
    </row>
    <row r="42" spans="2:23" hidden="1" x14ac:dyDescent="0.2">
      <c r="B42" s="259" t="str">
        <f t="shared" ca="1" si="1"/>
        <v/>
      </c>
      <c r="C42" s="259"/>
      <c r="D42" s="259"/>
      <c r="E42" s="259"/>
      <c r="F42" s="149" t="str">
        <f ca="1">IF(ISNA(IF(ISNA(VLOOKUP(B42,Alle,DrawLoft!$C$66,0)),IF(ISERROR(VLOOKUP(MID(B42,1,SEARCH("-Zusatz",B42)-1),Tab_ConA[],DrawLoft!$C$66,0)),
IF(VLOOKUP(B42,Formular,3,0)="Extern","Extern",""),VLOOKUP(MID(B42,1,SEARCH("-Zusatz",B42)-1),Tab_ConA[],DrawLoft!$C$66,0)),VLOOKUP(B42,Alle,DrawLoft!$C$66,0))),"",IF(ISNA(VLOOKUP(B42,Alle,DrawLoft!$C$66,0)),IF(ISERROR(VLOOKUP(MID(B42,1,SEARCH("-Zusatz",B42)-1),Tab_ConA[],DrawLoft!$C$66,0)),
IF(VLOOKUP(B42,Formular,3,0)="Extern","Extern",""),VLOOKUP(MID(B42,1,SEARCH("-Zusatz",B42)-1),Tab_ConA[],DrawLoft!$C$66,0)),VLOOKUP(B42,Alle,DrawLoft!$C$66,0)))</f>
        <v/>
      </c>
      <c r="G42" s="145" t="str">
        <f t="shared" ca="1" si="2"/>
        <v/>
      </c>
      <c r="I42" s="146" t="e">
        <f>_xlfn.AGGREGATE(15,4,Tabelle6[TEST 5],ROW($A34))</f>
        <v>#NUM!</v>
      </c>
      <c r="J42" s="146"/>
      <c r="K42" s="146">
        <f>COUNTIF(Formular!$B$18:$B$76,"*")-ROW(A34)+1</f>
        <v>-20</v>
      </c>
      <c r="L42" s="146"/>
      <c r="M42" s="146">
        <f>IF(COUNTIF(Formular!$B51,"*")&gt;0,ROW(Formular!$B51),"")</f>
        <v>51</v>
      </c>
      <c r="N42" s="146"/>
      <c r="O42" s="146" t="b">
        <f ca="1">ISTEXT(VLOOKUP($B42,Formular!$B$18:$E$76,4,0))</f>
        <v>0</v>
      </c>
      <c r="P42" s="146" t="b">
        <f ca="1">ISNA(VLOOKUP($B42,Formular!$B$18:$E$76,3,0))</f>
        <v>1</v>
      </c>
      <c r="Q42" s="146" t="e">
        <f ca="1">VLOOKUP($B42,Formular!$B$18:$E$76,3,0)</f>
        <v>#N/A</v>
      </c>
      <c r="R42" s="146" t="e">
        <f ca="1">VLOOKUP($B42,Formular!$B$18:$E$76,4,0)</f>
        <v>#N/A</v>
      </c>
      <c r="S42" s="146" t="e">
        <f t="shared" ca="1" si="3"/>
        <v>#NUM!</v>
      </c>
      <c r="T42" s="146"/>
      <c r="U42" s="146"/>
      <c r="V42" s="146"/>
      <c r="W42" s="146"/>
    </row>
    <row r="43" spans="2:23" hidden="1" x14ac:dyDescent="0.2">
      <c r="B43" s="259" t="str">
        <f t="shared" ca="1" si="1"/>
        <v/>
      </c>
      <c r="C43" s="259"/>
      <c r="D43" s="259"/>
      <c r="E43" s="259"/>
      <c r="F43" s="149" t="str">
        <f ca="1">IF(ISNA(IF(ISNA(VLOOKUP(B43,Alle,DrawLoft!$C$66,0)),IF(ISERROR(VLOOKUP(MID(B43,1,SEARCH("-Zusatz",B43)-1),Tab_ConA[],DrawLoft!$C$66,0)),
IF(VLOOKUP(B43,Formular,3,0)="Extern","Extern",""),VLOOKUP(MID(B43,1,SEARCH("-Zusatz",B43)-1),Tab_ConA[],DrawLoft!$C$66,0)),VLOOKUP(B43,Alle,DrawLoft!$C$66,0))),"",IF(ISNA(VLOOKUP(B43,Alle,DrawLoft!$C$66,0)),IF(ISERROR(VLOOKUP(MID(B43,1,SEARCH("-Zusatz",B43)-1),Tab_ConA[],DrawLoft!$C$66,0)),
IF(VLOOKUP(B43,Formular,3,0)="Extern","Extern",""),VLOOKUP(MID(B43,1,SEARCH("-Zusatz",B43)-1),Tab_ConA[],DrawLoft!$C$66,0)),VLOOKUP(B43,Alle,DrawLoft!$C$66,0)))</f>
        <v/>
      </c>
      <c r="G43" s="145" t="str">
        <f t="shared" ca="1" si="2"/>
        <v/>
      </c>
      <c r="I43" s="146" t="e">
        <f>_xlfn.AGGREGATE(15,4,Tabelle6[TEST 5],ROW($A35))</f>
        <v>#NUM!</v>
      </c>
      <c r="J43" s="146"/>
      <c r="K43" s="146">
        <f>COUNTIF(Formular!$B$18:$B$76,"*")-ROW(A35)+1</f>
        <v>-21</v>
      </c>
      <c r="L43" s="146"/>
      <c r="M43" s="146" t="str">
        <f>IF(COUNTIF(Formular!$B52,"*")&gt;0,ROW(Formular!$B52),"")</f>
        <v/>
      </c>
      <c r="N43" s="146"/>
      <c r="O43" s="146" t="b">
        <f ca="1">ISTEXT(VLOOKUP($B43,Formular!$B$18:$E$76,4,0))</f>
        <v>0</v>
      </c>
      <c r="P43" s="146" t="b">
        <f ca="1">ISNA(VLOOKUP($B43,Formular!$B$18:$E$76,3,0))</f>
        <v>1</v>
      </c>
      <c r="Q43" s="146" t="e">
        <f ca="1">VLOOKUP($B43,Formular!$B$18:$E$76,3,0)</f>
        <v>#N/A</v>
      </c>
      <c r="R43" s="146" t="e">
        <f ca="1">VLOOKUP($B43,Formular!$B$18:$E$76,4,0)</f>
        <v>#N/A</v>
      </c>
      <c r="S43" s="146" t="e">
        <f t="shared" ca="1" si="3"/>
        <v>#NUM!</v>
      </c>
      <c r="T43" s="146"/>
      <c r="U43" s="146"/>
      <c r="V43" s="146"/>
      <c r="W43" s="146"/>
    </row>
    <row r="44" spans="2:23" hidden="1" x14ac:dyDescent="0.2">
      <c r="B44" s="259" t="str">
        <f t="shared" ca="1" si="1"/>
        <v/>
      </c>
      <c r="C44" s="259"/>
      <c r="D44" s="259"/>
      <c r="E44" s="259"/>
      <c r="F44" s="149" t="str">
        <f ca="1">IF(ISNA(IF(ISNA(VLOOKUP(B44,Alle,DrawLoft!$C$66,0)),IF(ISERROR(VLOOKUP(MID(B44,1,SEARCH("-Zusatz",B44)-1),Tab_ConA[],DrawLoft!$C$66,0)),
IF(VLOOKUP(B44,Formular,3,0)="Extern","Extern",""),VLOOKUP(MID(B44,1,SEARCH("-Zusatz",B44)-1),Tab_ConA[],DrawLoft!$C$66,0)),VLOOKUP(B44,Alle,DrawLoft!$C$66,0))),"",IF(ISNA(VLOOKUP(B44,Alle,DrawLoft!$C$66,0)),IF(ISERROR(VLOOKUP(MID(B44,1,SEARCH("-Zusatz",B44)-1),Tab_ConA[],DrawLoft!$C$66,0)),
IF(VLOOKUP(B44,Formular,3,0)="Extern","Extern",""),VLOOKUP(MID(B44,1,SEARCH("-Zusatz",B44)-1),Tab_ConA[],DrawLoft!$C$66,0)),VLOOKUP(B44,Alle,DrawLoft!$C$66,0)))</f>
        <v/>
      </c>
      <c r="G44" s="145" t="str">
        <f t="shared" ca="1" si="2"/>
        <v/>
      </c>
      <c r="I44" s="146" t="e">
        <f>_xlfn.AGGREGATE(15,4,Tabelle6[TEST 5],ROW($A36))</f>
        <v>#NUM!</v>
      </c>
      <c r="J44" s="146"/>
      <c r="K44" s="146">
        <f>COUNTIF(Formular!$B$18:$B$76,"*")-ROW(A36)+1</f>
        <v>-22</v>
      </c>
      <c r="L44" s="146"/>
      <c r="M44" s="146" t="str">
        <f>IF(COUNTIF(Formular!$B53,"*")&gt;0,ROW(Formular!$B53),"")</f>
        <v/>
      </c>
      <c r="N44" s="146"/>
      <c r="O44" s="146" t="b">
        <f ca="1">ISTEXT(VLOOKUP($B44,Formular!$B$18:$E$76,4,0))</f>
        <v>0</v>
      </c>
      <c r="P44" s="146" t="b">
        <f ca="1">ISNA(VLOOKUP($B44,Formular!$B$18:$E$76,3,0))</f>
        <v>1</v>
      </c>
      <c r="Q44" s="146" t="e">
        <f ca="1">VLOOKUP($B44,Formular!$B$18:$E$76,3,0)</f>
        <v>#N/A</v>
      </c>
      <c r="R44" s="146" t="e">
        <f ca="1">VLOOKUP($B44,Formular!$B$18:$E$76,4,0)</f>
        <v>#N/A</v>
      </c>
      <c r="S44" s="146" t="e">
        <f t="shared" ca="1" si="3"/>
        <v>#NUM!</v>
      </c>
      <c r="T44" s="146"/>
      <c r="U44" s="146"/>
      <c r="V44" s="146"/>
      <c r="W44" s="146"/>
    </row>
    <row r="45" spans="2:23" hidden="1" x14ac:dyDescent="0.2">
      <c r="B45" s="259" t="str">
        <f t="shared" ca="1" si="1"/>
        <v/>
      </c>
      <c r="C45" s="259"/>
      <c r="D45" s="259"/>
      <c r="E45" s="259"/>
      <c r="F45" s="149" t="str">
        <f ca="1">IF(ISNA(IF(ISNA(VLOOKUP(B45,Alle,DrawLoft!$C$66,0)),IF(ISERROR(VLOOKUP(MID(B45,1,SEARCH("-Zusatz",B45)-1),Tab_ConA[],DrawLoft!$C$66,0)),
IF(VLOOKUP(B45,Formular,3,0)="Extern","Extern",""),VLOOKUP(MID(B45,1,SEARCH("-Zusatz",B45)-1),Tab_ConA[],DrawLoft!$C$66,0)),VLOOKUP(B45,Alle,DrawLoft!$C$66,0))),"",IF(ISNA(VLOOKUP(B45,Alle,DrawLoft!$C$66,0)),IF(ISERROR(VLOOKUP(MID(B45,1,SEARCH("-Zusatz",B45)-1),Tab_ConA[],DrawLoft!$C$66,0)),
IF(VLOOKUP(B45,Formular,3,0)="Extern","Extern",""),VLOOKUP(MID(B45,1,SEARCH("-Zusatz",B45)-1),Tab_ConA[],DrawLoft!$C$66,0)),VLOOKUP(B45,Alle,DrawLoft!$C$66,0)))</f>
        <v/>
      </c>
      <c r="G45" s="145" t="str">
        <f t="shared" ca="1" si="2"/>
        <v/>
      </c>
      <c r="I45" s="146" t="e">
        <f>_xlfn.AGGREGATE(15,4,Tabelle6[TEST 5],ROW($A37))</f>
        <v>#NUM!</v>
      </c>
      <c r="J45" s="146"/>
      <c r="K45" s="146">
        <f>COUNTIF(Formular!$B$18:$B$76,"*")-ROW(A37)+1</f>
        <v>-23</v>
      </c>
      <c r="L45" s="146"/>
      <c r="M45" s="146" t="str">
        <f>IF(COUNTIF(Formular!$B54,"*")&gt;0,ROW(Formular!$B54),"")</f>
        <v/>
      </c>
      <c r="N45" s="146"/>
      <c r="O45" s="146" t="b">
        <f ca="1">ISTEXT(VLOOKUP($B45,Formular!$B$18:$E$76,4,0))</f>
        <v>0</v>
      </c>
      <c r="P45" s="146" t="b">
        <f ca="1">ISNA(VLOOKUP($B45,Formular!$B$18:$E$76,3,0))</f>
        <v>1</v>
      </c>
      <c r="Q45" s="146" t="e">
        <f ca="1">VLOOKUP($B45,Formular!$B$18:$E$76,3,0)</f>
        <v>#N/A</v>
      </c>
      <c r="R45" s="146" t="e">
        <f ca="1">VLOOKUP($B45,Formular!$B$18:$E$76,4,0)</f>
        <v>#N/A</v>
      </c>
      <c r="S45" s="146" t="e">
        <f t="shared" ca="1" si="3"/>
        <v>#NUM!</v>
      </c>
      <c r="T45" s="146"/>
      <c r="U45" s="146"/>
      <c r="V45" s="146"/>
      <c r="W45" s="146"/>
    </row>
    <row r="46" spans="2:23" hidden="1" x14ac:dyDescent="0.2">
      <c r="B46" s="259" t="str">
        <f t="shared" ca="1" si="1"/>
        <v/>
      </c>
      <c r="C46" s="259"/>
      <c r="D46" s="259"/>
      <c r="E46" s="259"/>
      <c r="F46" s="149" t="str">
        <f ca="1">IF(ISNA(IF(ISNA(VLOOKUP(B46,Alle,DrawLoft!$C$66,0)),IF(ISERROR(VLOOKUP(MID(B46,1,SEARCH("-Zusatz",B46)-1),Tab_ConA[],DrawLoft!$C$66,0)),
IF(VLOOKUP(B46,Formular,3,0)="Extern","Extern",""),VLOOKUP(MID(B46,1,SEARCH("-Zusatz",B46)-1),Tab_ConA[],DrawLoft!$C$66,0)),VLOOKUP(B46,Alle,DrawLoft!$C$66,0))),"",IF(ISNA(VLOOKUP(B46,Alle,DrawLoft!$C$66,0)),IF(ISERROR(VLOOKUP(MID(B46,1,SEARCH("-Zusatz",B46)-1),Tab_ConA[],DrawLoft!$C$66,0)),
IF(VLOOKUP(B46,Formular,3,0)="Extern","Extern",""),VLOOKUP(MID(B46,1,SEARCH("-Zusatz",B46)-1),Tab_ConA[],DrawLoft!$C$66,0)),VLOOKUP(B46,Alle,DrawLoft!$C$66,0)))</f>
        <v/>
      </c>
      <c r="G46" s="145" t="str">
        <f t="shared" ca="1" si="2"/>
        <v/>
      </c>
      <c r="I46" s="146" t="e">
        <f>_xlfn.AGGREGATE(15,4,Tabelle6[TEST 5],ROW($A38))</f>
        <v>#NUM!</v>
      </c>
      <c r="J46" s="146"/>
      <c r="K46" s="146">
        <f>COUNTIF(Formular!$B$18:$B$76,"*")-ROW(A38)+1</f>
        <v>-24</v>
      </c>
      <c r="L46" s="146"/>
      <c r="M46" s="146" t="str">
        <f>IF(COUNTIF(Formular!$B55,"*")&gt;0,ROW(Formular!$B55),"")</f>
        <v/>
      </c>
      <c r="N46" s="146"/>
      <c r="O46" s="146" t="b">
        <f ca="1">ISTEXT(VLOOKUP($B46,Formular!$B$18:$E$76,4,0))</f>
        <v>0</v>
      </c>
      <c r="P46" s="146" t="b">
        <f ca="1">ISNA(VLOOKUP($B46,Formular!$B$18:$E$76,3,0))</f>
        <v>1</v>
      </c>
      <c r="Q46" s="146" t="e">
        <f ca="1">VLOOKUP($B46,Formular!$B$18:$E$76,3,0)</f>
        <v>#N/A</v>
      </c>
      <c r="R46" s="146" t="e">
        <f ca="1">VLOOKUP($B46,Formular!$B$18:$E$76,4,0)</f>
        <v>#N/A</v>
      </c>
      <c r="S46" s="146" t="e">
        <f t="shared" ca="1" si="3"/>
        <v>#NUM!</v>
      </c>
      <c r="T46" s="146"/>
      <c r="U46" s="146"/>
      <c r="V46" s="146"/>
      <c r="W46" s="146"/>
    </row>
    <row r="47" spans="2:23" hidden="1" x14ac:dyDescent="0.2">
      <c r="B47" s="259" t="str">
        <f t="shared" ca="1" si="1"/>
        <v/>
      </c>
      <c r="C47" s="259"/>
      <c r="D47" s="259"/>
      <c r="E47" s="259"/>
      <c r="F47" s="149" t="str">
        <f ca="1">IF(ISNA(IF(ISNA(VLOOKUP(B47,Alle,DrawLoft!$C$66,0)),IF(ISERROR(VLOOKUP(MID(B47,1,SEARCH("-Zusatz",B47)-1),Tab_ConA[],DrawLoft!$C$66,0)),
IF(VLOOKUP(B47,Formular,3,0)="Extern","Extern",""),VLOOKUP(MID(B47,1,SEARCH("-Zusatz",B47)-1),Tab_ConA[],DrawLoft!$C$66,0)),VLOOKUP(B47,Alle,DrawLoft!$C$66,0))),"",IF(ISNA(VLOOKUP(B47,Alle,DrawLoft!$C$66,0)),IF(ISERROR(VLOOKUP(MID(B47,1,SEARCH("-Zusatz",B47)-1),Tab_ConA[],DrawLoft!$C$66,0)),
IF(VLOOKUP(B47,Formular,3,0)="Extern","Extern",""),VLOOKUP(MID(B47,1,SEARCH("-Zusatz",B47)-1),Tab_ConA[],DrawLoft!$C$66,0)),VLOOKUP(B47,Alle,DrawLoft!$C$66,0)))</f>
        <v/>
      </c>
      <c r="G47" s="145" t="str">
        <f t="shared" ca="1" si="2"/>
        <v/>
      </c>
      <c r="I47" s="146" t="e">
        <f>_xlfn.AGGREGATE(15,4,Tabelle6[TEST 5],ROW($A39))</f>
        <v>#NUM!</v>
      </c>
      <c r="J47" s="146"/>
      <c r="K47" s="146">
        <f>COUNTIF(Formular!$B$18:$B$76,"*")-ROW(A39)+1</f>
        <v>-25</v>
      </c>
      <c r="L47" s="146"/>
      <c r="M47" s="146" t="str">
        <f>IF(COUNTIF(Formular!$B56,"*")&gt;0,ROW(Formular!$B56),"")</f>
        <v/>
      </c>
      <c r="N47" s="146"/>
      <c r="O47" s="146" t="b">
        <f ca="1">ISTEXT(VLOOKUP($B47,Formular!$B$18:$E$76,4,0))</f>
        <v>0</v>
      </c>
      <c r="P47" s="146" t="b">
        <f ca="1">ISNA(VLOOKUP($B47,Formular!$B$18:$E$76,3,0))</f>
        <v>1</v>
      </c>
      <c r="Q47" s="146" t="e">
        <f ca="1">VLOOKUP($B47,Formular!$B$18:$E$76,3,0)</f>
        <v>#N/A</v>
      </c>
      <c r="R47" s="146" t="e">
        <f ca="1">VLOOKUP($B47,Formular!$B$18:$E$76,4,0)</f>
        <v>#N/A</v>
      </c>
      <c r="S47" s="146" t="e">
        <f t="shared" ca="1" si="3"/>
        <v>#NUM!</v>
      </c>
      <c r="T47" s="146"/>
      <c r="U47" s="146"/>
      <c r="V47" s="146"/>
      <c r="W47" s="146"/>
    </row>
    <row r="48" spans="2:23" hidden="1" x14ac:dyDescent="0.2">
      <c r="B48" s="259" t="str">
        <f t="shared" ca="1" si="1"/>
        <v/>
      </c>
      <c r="C48" s="259"/>
      <c r="D48" s="259"/>
      <c r="E48" s="259"/>
      <c r="F48" s="149" t="str">
        <f ca="1">IF(ISNA(IF(ISNA(VLOOKUP(B48,Alle,DrawLoft!$C$66,0)),IF(ISERROR(VLOOKUP(MID(B48,1,SEARCH("-Zusatz",B48)-1),Tab_ConA[],DrawLoft!$C$66,0)),
IF(VLOOKUP(B48,Formular,3,0)="Extern","Extern",""),VLOOKUP(MID(B48,1,SEARCH("-Zusatz",B48)-1),Tab_ConA[],DrawLoft!$C$66,0)),VLOOKUP(B48,Alle,DrawLoft!$C$66,0))),"",IF(ISNA(VLOOKUP(B48,Alle,DrawLoft!$C$66,0)),IF(ISERROR(VLOOKUP(MID(B48,1,SEARCH("-Zusatz",B48)-1),Tab_ConA[],DrawLoft!$C$66,0)),
IF(VLOOKUP(B48,Formular,3,0)="Extern","Extern",""),VLOOKUP(MID(B48,1,SEARCH("-Zusatz",B48)-1),Tab_ConA[],DrawLoft!$C$66,0)),VLOOKUP(B48,Alle,DrawLoft!$C$66,0)))</f>
        <v/>
      </c>
      <c r="G48" s="145" t="str">
        <f t="shared" ca="1" si="2"/>
        <v/>
      </c>
      <c r="I48" s="146" t="e">
        <f>_xlfn.AGGREGATE(15,4,Tabelle6[TEST 5],ROW($A40))</f>
        <v>#NUM!</v>
      </c>
      <c r="J48" s="146"/>
      <c r="K48" s="146">
        <f>COUNTIF(Formular!$B$18:$B$76,"*")-ROW(A40)+1</f>
        <v>-26</v>
      </c>
      <c r="L48" s="146"/>
      <c r="M48" s="146" t="str">
        <f>IF(COUNTIF(Formular!$B57,"*")&gt;0,ROW(Formular!$B57),"")</f>
        <v/>
      </c>
      <c r="N48" s="146"/>
      <c r="O48" s="146" t="b">
        <f ca="1">ISTEXT(VLOOKUP($B48,Formular!$B$18:$E$76,4,0))</f>
        <v>0</v>
      </c>
      <c r="P48" s="146" t="b">
        <f ca="1">ISNA(VLOOKUP($B48,Formular!$B$18:$E$76,3,0))</f>
        <v>1</v>
      </c>
      <c r="Q48" s="146" t="e">
        <f ca="1">VLOOKUP($B48,Formular!$B$18:$E$76,3,0)</f>
        <v>#N/A</v>
      </c>
      <c r="R48" s="146" t="e">
        <f ca="1">VLOOKUP($B48,Formular!$B$18:$E$76,4,0)</f>
        <v>#N/A</v>
      </c>
      <c r="S48" s="146" t="e">
        <f t="shared" ca="1" si="3"/>
        <v>#NUM!</v>
      </c>
      <c r="T48" s="146"/>
      <c r="U48" s="146"/>
      <c r="V48" s="146"/>
      <c r="W48" s="146"/>
    </row>
    <row r="49" spans="2:23" hidden="1" x14ac:dyDescent="0.2">
      <c r="B49" s="259" t="str">
        <f t="shared" ca="1" si="1"/>
        <v/>
      </c>
      <c r="C49" s="259"/>
      <c r="D49" s="259"/>
      <c r="E49" s="259"/>
      <c r="F49" s="149" t="str">
        <f ca="1">IF(ISNA(IF(ISNA(VLOOKUP(B49,Alle,DrawLoft!$C$66,0)),IF(ISERROR(VLOOKUP(MID(B49,1,SEARCH("-Zusatz",B49)-1),Tab_ConA[],DrawLoft!$C$66,0)),
IF(VLOOKUP(B49,Formular,3,0)="Extern","Extern",""),VLOOKUP(MID(B49,1,SEARCH("-Zusatz",B49)-1),Tab_ConA[],DrawLoft!$C$66,0)),VLOOKUP(B49,Alle,DrawLoft!$C$66,0))),"",IF(ISNA(VLOOKUP(B49,Alle,DrawLoft!$C$66,0)),IF(ISERROR(VLOOKUP(MID(B49,1,SEARCH("-Zusatz",B49)-1),Tab_ConA[],DrawLoft!$C$66,0)),
IF(VLOOKUP(B49,Formular,3,0)="Extern","Extern",""),VLOOKUP(MID(B49,1,SEARCH("-Zusatz",B49)-1),Tab_ConA[],DrawLoft!$C$66,0)),VLOOKUP(B49,Alle,DrawLoft!$C$66,0)))</f>
        <v/>
      </c>
      <c r="G49" s="145" t="str">
        <f t="shared" ca="1" si="2"/>
        <v/>
      </c>
      <c r="I49" s="146" t="e">
        <f>_xlfn.AGGREGATE(15,4,Tabelle6[TEST 5],ROW($A41))</f>
        <v>#NUM!</v>
      </c>
      <c r="J49" s="146"/>
      <c r="K49" s="146">
        <f>COUNTIF(Formular!$B$18:$B$76,"*")-ROW(A41)+1</f>
        <v>-27</v>
      </c>
      <c r="L49" s="146"/>
      <c r="M49" s="146" t="str">
        <f>IF(COUNTIF(Formular!$B58,"*")&gt;0,ROW(Formular!$B58),"")</f>
        <v/>
      </c>
      <c r="N49" s="146"/>
      <c r="O49" s="146" t="b">
        <f ca="1">ISTEXT(VLOOKUP($B49,Formular!$B$18:$E$76,4,0))</f>
        <v>0</v>
      </c>
      <c r="P49" s="146" t="b">
        <f ca="1">ISNA(VLOOKUP($B49,Formular!$B$18:$E$76,3,0))</f>
        <v>1</v>
      </c>
      <c r="Q49" s="146" t="e">
        <f ca="1">VLOOKUP($B49,Formular!$B$18:$E$76,3,0)</f>
        <v>#N/A</v>
      </c>
      <c r="R49" s="146" t="e">
        <f ca="1">VLOOKUP($B49,Formular!$B$18:$E$76,4,0)</f>
        <v>#N/A</v>
      </c>
      <c r="S49" s="146" t="e">
        <f t="shared" ca="1" si="3"/>
        <v>#NUM!</v>
      </c>
      <c r="T49" s="146"/>
      <c r="U49" s="146"/>
      <c r="V49" s="146"/>
      <c r="W49" s="146"/>
    </row>
    <row r="50" spans="2:23" hidden="1" x14ac:dyDescent="0.2">
      <c r="B50" s="259" t="str">
        <f t="shared" ca="1" si="1"/>
        <v/>
      </c>
      <c r="C50" s="259"/>
      <c r="D50" s="259"/>
      <c r="E50" s="259"/>
      <c r="F50" s="149" t="str">
        <f ca="1">IF(ISNA(IF(ISNA(VLOOKUP(B50,Alle,DrawLoft!$C$66,0)),IF(ISERROR(VLOOKUP(MID(B50,1,SEARCH("-Zusatz",B50)-1),Tab_ConA[],DrawLoft!$C$66,0)),
IF(VLOOKUP(B50,Formular,3,0)="Extern","Extern",""),VLOOKUP(MID(B50,1,SEARCH("-Zusatz",B50)-1),Tab_ConA[],DrawLoft!$C$66,0)),VLOOKUP(B50,Alle,DrawLoft!$C$66,0))),"",IF(ISNA(VLOOKUP(B50,Alle,DrawLoft!$C$66,0)),IF(ISERROR(VLOOKUP(MID(B50,1,SEARCH("-Zusatz",B50)-1),Tab_ConA[],DrawLoft!$C$66,0)),
IF(VLOOKUP(B50,Formular,3,0)="Extern","Extern",""),VLOOKUP(MID(B50,1,SEARCH("-Zusatz",B50)-1),Tab_ConA[],DrawLoft!$C$66,0)),VLOOKUP(B50,Alle,DrawLoft!$C$66,0)))</f>
        <v/>
      </c>
      <c r="G50" s="145" t="str">
        <f t="shared" ca="1" si="2"/>
        <v/>
      </c>
      <c r="I50" s="146" t="e">
        <f>_xlfn.AGGREGATE(15,4,Tabelle6[TEST 5],ROW($A42))</f>
        <v>#NUM!</v>
      </c>
      <c r="J50" s="146"/>
      <c r="K50" s="146">
        <f>COUNTIF(Formular!$B$18:$B$76,"*")-ROW(A42)+1</f>
        <v>-28</v>
      </c>
      <c r="L50" s="146"/>
      <c r="M50" s="146" t="str">
        <f>IF(COUNTIF(Formular!$B59,"*")&gt;0,ROW(Formular!$B59),"")</f>
        <v/>
      </c>
      <c r="N50" s="146"/>
      <c r="O50" s="146" t="b">
        <f ca="1">ISTEXT(VLOOKUP($B50,Formular!$B$18:$E$76,4,0))</f>
        <v>0</v>
      </c>
      <c r="P50" s="146" t="b">
        <f ca="1">ISNA(VLOOKUP($B50,Formular!$B$18:$E$76,3,0))</f>
        <v>1</v>
      </c>
      <c r="Q50" s="146" t="e">
        <f ca="1">VLOOKUP($B50,Formular!$B$18:$E$76,3,0)</f>
        <v>#N/A</v>
      </c>
      <c r="R50" s="146" t="e">
        <f ca="1">VLOOKUP($B50,Formular!$B$18:$E$76,4,0)</f>
        <v>#N/A</v>
      </c>
      <c r="S50" s="146" t="e">
        <f t="shared" ca="1" si="3"/>
        <v>#NUM!</v>
      </c>
      <c r="T50" s="146"/>
      <c r="U50" s="146"/>
      <c r="V50" s="146"/>
      <c r="W50" s="146"/>
    </row>
    <row r="51" spans="2:23" hidden="1" x14ac:dyDescent="0.2">
      <c r="B51" s="259" t="str">
        <f t="shared" ca="1" si="1"/>
        <v/>
      </c>
      <c r="C51" s="259"/>
      <c r="D51" s="259"/>
      <c r="E51" s="259"/>
      <c r="F51" s="149" t="str">
        <f ca="1">IF(ISNA(IF(ISNA(VLOOKUP(B51,Alle,DrawLoft!$C$66,0)),IF(ISERROR(VLOOKUP(MID(B51,1,SEARCH("-Zusatz",B51)-1),Tab_ConA[],DrawLoft!$C$66,0)),
IF(VLOOKUP(B51,Formular,3,0)="Extern","Extern",""),VLOOKUP(MID(B51,1,SEARCH("-Zusatz",B51)-1),Tab_ConA[],DrawLoft!$C$66,0)),VLOOKUP(B51,Alle,DrawLoft!$C$66,0))),"",IF(ISNA(VLOOKUP(B51,Alle,DrawLoft!$C$66,0)),IF(ISERROR(VLOOKUP(MID(B51,1,SEARCH("-Zusatz",B51)-1),Tab_ConA[],DrawLoft!$C$66,0)),
IF(VLOOKUP(B51,Formular,3,0)="Extern","Extern",""),VLOOKUP(MID(B51,1,SEARCH("-Zusatz",B51)-1),Tab_ConA[],DrawLoft!$C$66,0)),VLOOKUP(B51,Alle,DrawLoft!$C$66,0)))</f>
        <v/>
      </c>
      <c r="G51" s="145" t="str">
        <f t="shared" ca="1" si="2"/>
        <v/>
      </c>
      <c r="I51" s="146" t="e">
        <f>_xlfn.AGGREGATE(15,4,Tabelle6[TEST 5],ROW($A43))</f>
        <v>#NUM!</v>
      </c>
      <c r="J51" s="146"/>
      <c r="K51" s="146">
        <f>COUNTIF(Formular!$B$18:$B$76,"*")-ROW(A43)+1</f>
        <v>-29</v>
      </c>
      <c r="L51" s="146"/>
      <c r="M51" s="146" t="str">
        <f>IF(COUNTIF(Formular!$B60,"*")&gt;0,ROW(Formular!$B60),"")</f>
        <v/>
      </c>
      <c r="N51" s="146"/>
      <c r="O51" s="146" t="b">
        <f ca="1">ISTEXT(VLOOKUP($B51,Formular!$B$18:$E$76,4,0))</f>
        <v>0</v>
      </c>
      <c r="P51" s="146" t="b">
        <f ca="1">ISNA(VLOOKUP($B51,Formular!$B$18:$E$76,3,0))</f>
        <v>1</v>
      </c>
      <c r="Q51" s="146" t="e">
        <f ca="1">VLOOKUP($B51,Formular!$B$18:$E$76,3,0)</f>
        <v>#N/A</v>
      </c>
      <c r="R51" s="146" t="e">
        <f ca="1">VLOOKUP($B51,Formular!$B$18:$E$76,4,0)</f>
        <v>#N/A</v>
      </c>
      <c r="S51" s="146" t="e">
        <f t="shared" ca="1" si="3"/>
        <v>#NUM!</v>
      </c>
      <c r="T51" s="146"/>
      <c r="U51" s="146"/>
      <c r="V51" s="146"/>
      <c r="W51" s="146"/>
    </row>
    <row r="52" spans="2:23" hidden="1" x14ac:dyDescent="0.2">
      <c r="B52" s="259" t="str">
        <f t="shared" ca="1" si="1"/>
        <v/>
      </c>
      <c r="C52" s="259"/>
      <c r="D52" s="259"/>
      <c r="E52" s="259"/>
      <c r="F52" s="149" t="str">
        <f ca="1">IF(ISNA(IF(ISNA(VLOOKUP(B52,Alle,DrawLoft!$C$66,0)),IF(ISERROR(VLOOKUP(MID(B52,1,SEARCH("-Zusatz",B52)-1),Tab_ConA[],DrawLoft!$C$66,0)),
IF(VLOOKUP(B52,Formular,3,0)="Extern","Extern",""),VLOOKUP(MID(B52,1,SEARCH("-Zusatz",B52)-1),Tab_ConA[],DrawLoft!$C$66,0)),VLOOKUP(B52,Alle,DrawLoft!$C$66,0))),"",IF(ISNA(VLOOKUP(B52,Alle,DrawLoft!$C$66,0)),IF(ISERROR(VLOOKUP(MID(B52,1,SEARCH("-Zusatz",B52)-1),Tab_ConA[],DrawLoft!$C$66,0)),
IF(VLOOKUP(B52,Formular,3,0)="Extern","Extern",""),VLOOKUP(MID(B52,1,SEARCH("-Zusatz",B52)-1),Tab_ConA[],DrawLoft!$C$66,0)),VLOOKUP(B52,Alle,DrawLoft!$C$66,0)))</f>
        <v/>
      </c>
      <c r="G52" s="145" t="str">
        <f t="shared" ca="1" si="2"/>
        <v/>
      </c>
      <c r="I52" s="146" t="e">
        <f>_xlfn.AGGREGATE(15,4,Tabelle6[TEST 5],ROW($A44))</f>
        <v>#NUM!</v>
      </c>
      <c r="J52" s="146"/>
      <c r="K52" s="146">
        <f>COUNTIF(Formular!$B$18:$B$76,"*")-ROW(A44)+1</f>
        <v>-30</v>
      </c>
      <c r="L52" s="146"/>
      <c r="M52" s="146">
        <f>IF(COUNTIF(Formular!$B61,"*")&gt;0,ROW(Formular!$B61),"")</f>
        <v>61</v>
      </c>
      <c r="N52" s="146"/>
      <c r="O52" s="146" t="b">
        <f ca="1">ISTEXT(VLOOKUP($B52,Formular!$B$18:$E$76,4,0))</f>
        <v>0</v>
      </c>
      <c r="P52" s="146" t="b">
        <f ca="1">ISNA(VLOOKUP($B52,Formular!$B$18:$E$76,3,0))</f>
        <v>1</v>
      </c>
      <c r="Q52" s="146" t="e">
        <f ca="1">VLOOKUP($B52,Formular!$B$18:$E$76,3,0)</f>
        <v>#N/A</v>
      </c>
      <c r="R52" s="146" t="e">
        <f ca="1">VLOOKUP($B52,Formular!$B$18:$E$76,4,0)</f>
        <v>#N/A</v>
      </c>
      <c r="S52" s="146" t="e">
        <f t="shared" ca="1" si="3"/>
        <v>#NUM!</v>
      </c>
      <c r="T52" s="146"/>
      <c r="U52" s="146"/>
      <c r="V52" s="146"/>
      <c r="W52" s="146"/>
    </row>
    <row r="53" spans="2:23" hidden="1" x14ac:dyDescent="0.2">
      <c r="B53" s="259" t="str">
        <f t="shared" ca="1" si="1"/>
        <v/>
      </c>
      <c r="C53" s="259"/>
      <c r="D53" s="259"/>
      <c r="E53" s="259"/>
      <c r="F53" s="149" t="str">
        <f ca="1">IF(ISNA(IF(ISNA(VLOOKUP(B53,Alle,DrawLoft!$C$66,0)),IF(ISERROR(VLOOKUP(MID(B53,1,SEARCH("-Zusatz",B53)-1),Tab_ConA[],DrawLoft!$C$66,0)),
IF(VLOOKUP(B53,Formular,3,0)="Extern","Extern",""),VLOOKUP(MID(B53,1,SEARCH("-Zusatz",B53)-1),Tab_ConA[],DrawLoft!$C$66,0)),VLOOKUP(B53,Alle,DrawLoft!$C$66,0))),"",IF(ISNA(VLOOKUP(B53,Alle,DrawLoft!$C$66,0)),IF(ISERROR(VLOOKUP(MID(B53,1,SEARCH("-Zusatz",B53)-1),Tab_ConA[],DrawLoft!$C$66,0)),
IF(VLOOKUP(B53,Formular,3,0)="Extern","Extern",""),VLOOKUP(MID(B53,1,SEARCH("-Zusatz",B53)-1),Tab_ConA[],DrawLoft!$C$66,0)),VLOOKUP(B53,Alle,DrawLoft!$C$66,0)))</f>
        <v/>
      </c>
      <c r="G53" s="145" t="str">
        <f t="shared" ca="1" si="2"/>
        <v/>
      </c>
      <c r="I53" s="146" t="e">
        <f>_xlfn.AGGREGATE(15,4,Tabelle6[TEST 5],ROW($A45))</f>
        <v>#NUM!</v>
      </c>
      <c r="J53" s="146"/>
      <c r="K53" s="146">
        <f>COUNTIF(Formular!$B$18:$B$76,"*")-ROW(A45)+1</f>
        <v>-31</v>
      </c>
      <c r="L53" s="146"/>
      <c r="M53" s="146" t="str">
        <f>IF(COUNTIF(Formular!$B62,"*")&gt;0,ROW(Formular!$B62),"")</f>
        <v/>
      </c>
      <c r="N53" s="146"/>
      <c r="O53" s="146" t="b">
        <f ca="1">ISTEXT(VLOOKUP($B53,Formular!$B$18:$E$76,4,0))</f>
        <v>0</v>
      </c>
      <c r="P53" s="146" t="b">
        <f ca="1">ISNA(VLOOKUP($B53,Formular!$B$18:$E$76,3,0))</f>
        <v>1</v>
      </c>
      <c r="Q53" s="146" t="e">
        <f ca="1">VLOOKUP($B53,Formular!$B$18:$E$76,3,0)</f>
        <v>#N/A</v>
      </c>
      <c r="R53" s="146" t="e">
        <f ca="1">VLOOKUP($B53,Formular!$B$18:$E$76,4,0)</f>
        <v>#N/A</v>
      </c>
      <c r="S53" s="146" t="e">
        <f t="shared" ca="1" si="3"/>
        <v>#NUM!</v>
      </c>
      <c r="T53" s="146"/>
      <c r="U53" s="146"/>
      <c r="V53" s="146"/>
      <c r="W53" s="146"/>
    </row>
    <row r="54" spans="2:23" hidden="1" x14ac:dyDescent="0.2">
      <c r="B54" s="259" t="str">
        <f t="shared" ca="1" si="1"/>
        <v/>
      </c>
      <c r="C54" s="259"/>
      <c r="D54" s="259"/>
      <c r="E54" s="259"/>
      <c r="F54" s="149" t="str">
        <f ca="1">IF(ISNA(IF(ISNA(VLOOKUP(B54,Alle,DrawLoft!$C$66,0)),IF(ISERROR(VLOOKUP(MID(B54,1,SEARCH("-Zusatz",B54)-1),Tab_ConA[],DrawLoft!$C$66,0)),
IF(VLOOKUP(B54,Formular,3,0)="Extern","Extern",""),VLOOKUP(MID(B54,1,SEARCH("-Zusatz",B54)-1),Tab_ConA[],DrawLoft!$C$66,0)),VLOOKUP(B54,Alle,DrawLoft!$C$66,0))),"",IF(ISNA(VLOOKUP(B54,Alle,DrawLoft!$C$66,0)),IF(ISERROR(VLOOKUP(MID(B54,1,SEARCH("-Zusatz",B54)-1),Tab_ConA[],DrawLoft!$C$66,0)),
IF(VLOOKUP(B54,Formular,3,0)="Extern","Extern",""),VLOOKUP(MID(B54,1,SEARCH("-Zusatz",B54)-1),Tab_ConA[],DrawLoft!$C$66,0)),VLOOKUP(B54,Alle,DrawLoft!$C$66,0)))</f>
        <v/>
      </c>
      <c r="G54" s="145" t="str">
        <f t="shared" ca="1" si="2"/>
        <v/>
      </c>
      <c r="I54" s="146" t="e">
        <f>_xlfn.AGGREGATE(15,4,Tabelle6[TEST 5],ROW($A46))</f>
        <v>#NUM!</v>
      </c>
      <c r="J54" s="146"/>
      <c r="K54" s="146">
        <f>COUNTIF(Formular!$B$18:$B$76,"*")-ROW(A46)+1</f>
        <v>-32</v>
      </c>
      <c r="L54" s="146"/>
      <c r="M54" s="146">
        <f>IF(COUNTIF(Formular!$B63,"*")&gt;0,ROW(Formular!$B63),"")</f>
        <v>63</v>
      </c>
      <c r="N54" s="146"/>
      <c r="O54" s="146" t="b">
        <f ca="1">ISTEXT(VLOOKUP($B54,Formular!$B$18:$E$76,4,0))</f>
        <v>0</v>
      </c>
      <c r="P54" s="146" t="b">
        <f ca="1">ISNA(VLOOKUP($B54,Formular!$B$18:$E$76,3,0))</f>
        <v>1</v>
      </c>
      <c r="Q54" s="146" t="e">
        <f ca="1">VLOOKUP($B54,Formular!$B$18:$E$76,3,0)</f>
        <v>#N/A</v>
      </c>
      <c r="R54" s="146" t="e">
        <f ca="1">VLOOKUP($B54,Formular!$B$18:$E$76,4,0)</f>
        <v>#N/A</v>
      </c>
      <c r="S54" s="146" t="e">
        <f t="shared" ca="1" si="3"/>
        <v>#NUM!</v>
      </c>
      <c r="T54" s="146"/>
      <c r="U54" s="146"/>
      <c r="V54" s="146"/>
      <c r="W54" s="146"/>
    </row>
    <row r="55" spans="2:23" hidden="1" x14ac:dyDescent="0.2">
      <c r="B55" s="259" t="str">
        <f t="shared" ca="1" si="1"/>
        <v/>
      </c>
      <c r="C55" s="259"/>
      <c r="D55" s="259"/>
      <c r="E55" s="259"/>
      <c r="F55" s="149" t="str">
        <f ca="1">IF(ISNA(IF(ISNA(VLOOKUP(B55,Alle,DrawLoft!$C$66,0)),IF(ISERROR(VLOOKUP(MID(B55,1,SEARCH("-Zusatz",B55)-1),Tab_ConA[],DrawLoft!$C$66,0)),
IF(VLOOKUP(B55,Formular,3,0)="Extern","Extern",""),VLOOKUP(MID(B55,1,SEARCH("-Zusatz",B55)-1),Tab_ConA[],DrawLoft!$C$66,0)),VLOOKUP(B55,Alle,DrawLoft!$C$66,0))),"",IF(ISNA(VLOOKUP(B55,Alle,DrawLoft!$C$66,0)),IF(ISERROR(VLOOKUP(MID(B55,1,SEARCH("-Zusatz",B55)-1),Tab_ConA[],DrawLoft!$C$66,0)),
IF(VLOOKUP(B55,Formular,3,0)="Extern","Extern",""),VLOOKUP(MID(B55,1,SEARCH("-Zusatz",B55)-1),Tab_ConA[],DrawLoft!$C$66,0)),VLOOKUP(B55,Alle,DrawLoft!$C$66,0)))</f>
        <v/>
      </c>
      <c r="G55" s="145" t="str">
        <f t="shared" ca="1" si="2"/>
        <v/>
      </c>
      <c r="I55" s="146" t="e">
        <f>_xlfn.AGGREGATE(15,4,Tabelle6[TEST 5],ROW($A47))</f>
        <v>#NUM!</v>
      </c>
      <c r="J55" s="146"/>
      <c r="K55" s="146">
        <f>COUNTIF(Formular!$B$18:$B$76,"*")-ROW(A47)+1</f>
        <v>-33</v>
      </c>
      <c r="L55" s="146"/>
      <c r="M55" s="146">
        <f>IF(COUNTIF(Formular!$B64,"*")&gt;0,ROW(Formular!$B64),"")</f>
        <v>64</v>
      </c>
      <c r="N55" s="146"/>
      <c r="O55" s="146" t="b">
        <f ca="1">ISTEXT(VLOOKUP($B55,Formular!$B$18:$E$76,4,0))</f>
        <v>0</v>
      </c>
      <c r="P55" s="146" t="b">
        <f ca="1">ISNA(VLOOKUP($B55,Formular!$B$18:$E$76,3,0))</f>
        <v>1</v>
      </c>
      <c r="Q55" s="146" t="e">
        <f ca="1">VLOOKUP($B55,Formular!$B$18:$E$76,3,0)</f>
        <v>#N/A</v>
      </c>
      <c r="R55" s="146" t="e">
        <f ca="1">VLOOKUP($B55,Formular!$B$18:$E$76,4,0)</f>
        <v>#N/A</v>
      </c>
      <c r="S55" s="146" t="e">
        <f t="shared" ca="1" si="3"/>
        <v>#NUM!</v>
      </c>
      <c r="T55" s="146"/>
      <c r="U55" s="146"/>
      <c r="V55" s="146"/>
      <c r="W55" s="146"/>
    </row>
    <row r="56" spans="2:23" hidden="1" x14ac:dyDescent="0.2">
      <c r="B56" s="259" t="str">
        <f t="shared" ca="1" si="1"/>
        <v/>
      </c>
      <c r="C56" s="259"/>
      <c r="D56" s="259"/>
      <c r="E56" s="259"/>
      <c r="F56" s="149" t="str">
        <f ca="1">IF(ISNA(IF(ISNA(VLOOKUP(B56,Alle,DrawLoft!$C$66,0)),IF(ISERROR(VLOOKUP(MID(B56,1,SEARCH("-Zusatz",B56)-1),Tab_ConA[],DrawLoft!$C$66,0)),
IF(VLOOKUP(B56,Formular,3,0)="Extern","Extern",""),VLOOKUP(MID(B56,1,SEARCH("-Zusatz",B56)-1),Tab_ConA[],DrawLoft!$C$66,0)),VLOOKUP(B56,Alle,DrawLoft!$C$66,0))),"",IF(ISNA(VLOOKUP(B56,Alle,DrawLoft!$C$66,0)),IF(ISERROR(VLOOKUP(MID(B56,1,SEARCH("-Zusatz",B56)-1),Tab_ConA[],DrawLoft!$C$66,0)),
IF(VLOOKUP(B56,Formular,3,0)="Extern","Extern",""),VLOOKUP(MID(B56,1,SEARCH("-Zusatz",B56)-1),Tab_ConA[],DrawLoft!$C$66,0)),VLOOKUP(B56,Alle,DrawLoft!$C$66,0)))</f>
        <v/>
      </c>
      <c r="G56" s="145" t="str">
        <f t="shared" ca="1" si="2"/>
        <v/>
      </c>
      <c r="I56" s="146" t="e">
        <f>_xlfn.AGGREGATE(15,4,Tabelle6[TEST 5],ROW($A48))</f>
        <v>#NUM!</v>
      </c>
      <c r="J56" s="146"/>
      <c r="K56" s="146">
        <f>COUNTIF(Formular!$B$18:$B$76,"*")-ROW(A48)+1</f>
        <v>-34</v>
      </c>
      <c r="L56" s="146"/>
      <c r="M56" s="146">
        <f>IF(COUNTIF(Formular!$B65,"*")&gt;0,ROW(Formular!$B65),"")</f>
        <v>65</v>
      </c>
      <c r="N56" s="146"/>
      <c r="O56" s="146" t="b">
        <f ca="1">ISTEXT(VLOOKUP($B56,Formular!$B$18:$E$76,4,0))</f>
        <v>0</v>
      </c>
      <c r="P56" s="146" t="b">
        <f ca="1">ISNA(VLOOKUP($B56,Formular!$B$18:$E$76,3,0))</f>
        <v>1</v>
      </c>
      <c r="Q56" s="146" t="e">
        <f ca="1">VLOOKUP($B56,Formular!$B$18:$E$76,3,0)</f>
        <v>#N/A</v>
      </c>
      <c r="R56" s="146" t="e">
        <f ca="1">VLOOKUP($B56,Formular!$B$18:$E$76,4,0)</f>
        <v>#N/A</v>
      </c>
      <c r="S56" s="146" t="e">
        <f t="shared" ca="1" si="3"/>
        <v>#NUM!</v>
      </c>
      <c r="T56" s="146"/>
      <c r="U56" s="146"/>
      <c r="V56" s="146"/>
      <c r="W56" s="146"/>
    </row>
    <row r="57" spans="2:23" hidden="1" x14ac:dyDescent="0.2">
      <c r="B57" s="259" t="str">
        <f t="shared" ca="1" si="1"/>
        <v/>
      </c>
      <c r="C57" s="259"/>
      <c r="D57" s="259"/>
      <c r="E57" s="259"/>
      <c r="F57" s="149" t="str">
        <f ca="1">IF(ISNA(IF(ISNA(VLOOKUP(B57,Alle,DrawLoft!$C$66,0)),IF(ISERROR(VLOOKUP(MID(B57,1,SEARCH("-Zusatz",B57)-1),Tab_ConA[],DrawLoft!$C$66,0)),
IF(VLOOKUP(B57,Formular,3,0)="Extern","Extern",""),VLOOKUP(MID(B57,1,SEARCH("-Zusatz",B57)-1),Tab_ConA[],DrawLoft!$C$66,0)),VLOOKUP(B57,Alle,DrawLoft!$C$66,0))),"",IF(ISNA(VLOOKUP(B57,Alle,DrawLoft!$C$66,0)),IF(ISERROR(VLOOKUP(MID(B57,1,SEARCH("-Zusatz",B57)-1),Tab_ConA[],DrawLoft!$C$66,0)),
IF(VLOOKUP(B57,Formular,3,0)="Extern","Extern",""),VLOOKUP(MID(B57,1,SEARCH("-Zusatz",B57)-1),Tab_ConA[],DrawLoft!$C$66,0)),VLOOKUP(B57,Alle,DrawLoft!$C$66,0)))</f>
        <v/>
      </c>
      <c r="G57" s="145" t="str">
        <f t="shared" ca="1" si="2"/>
        <v/>
      </c>
      <c r="I57" s="146" t="e">
        <f>_xlfn.AGGREGATE(15,4,Tabelle6[TEST 5],ROW($A49))</f>
        <v>#NUM!</v>
      </c>
      <c r="J57" s="146"/>
      <c r="K57" s="146">
        <f>COUNTIF(Formular!$B$18:$B$76,"*")-ROW(A49)+1</f>
        <v>-35</v>
      </c>
      <c r="L57" s="146"/>
      <c r="M57" s="146" t="str">
        <f>IF(COUNTIF(Formular!$B66,"*")&gt;0,ROW(Formular!$B66),"")</f>
        <v/>
      </c>
      <c r="N57" s="146"/>
      <c r="O57" s="146" t="b">
        <f ca="1">ISTEXT(VLOOKUP($B57,Formular!$B$18:$E$76,4,0))</f>
        <v>0</v>
      </c>
      <c r="P57" s="146" t="b">
        <f ca="1">ISNA(VLOOKUP($B57,Formular!$B$18:$E$76,3,0))</f>
        <v>1</v>
      </c>
      <c r="Q57" s="146" t="e">
        <f ca="1">VLOOKUP($B57,Formular!$B$18:$E$76,3,0)</f>
        <v>#N/A</v>
      </c>
      <c r="R57" s="146" t="e">
        <f ca="1">VLOOKUP($B57,Formular!$B$18:$E$76,4,0)</f>
        <v>#N/A</v>
      </c>
      <c r="S57" s="146" t="e">
        <f t="shared" ca="1" si="3"/>
        <v>#NUM!</v>
      </c>
      <c r="T57" s="146"/>
      <c r="U57" s="146"/>
      <c r="V57" s="146"/>
      <c r="W57" s="146"/>
    </row>
    <row r="58" spans="2:23" hidden="1" x14ac:dyDescent="0.2">
      <c r="B58" s="259" t="str">
        <f t="shared" ca="1" si="1"/>
        <v/>
      </c>
      <c r="C58" s="259"/>
      <c r="D58" s="259"/>
      <c r="E58" s="259"/>
      <c r="F58" s="149" t="str">
        <f ca="1">IF(ISNA(IF(ISNA(VLOOKUP(B58,Alle,DrawLoft!$C$66,0)),IF(ISERROR(VLOOKUP(MID(B58,1,SEARCH("-Zusatz",B58)-1),Tab_ConA[],DrawLoft!$C$66,0)),
IF(VLOOKUP(B58,Formular,3,0)="Extern","Extern",""),VLOOKUP(MID(B58,1,SEARCH("-Zusatz",B58)-1),Tab_ConA[],DrawLoft!$C$66,0)),VLOOKUP(B58,Alle,DrawLoft!$C$66,0))),"",IF(ISNA(VLOOKUP(B58,Alle,DrawLoft!$C$66,0)),IF(ISERROR(VLOOKUP(MID(B58,1,SEARCH("-Zusatz",B58)-1),Tab_ConA[],DrawLoft!$C$66,0)),
IF(VLOOKUP(B58,Formular,3,0)="Extern","Extern",""),VLOOKUP(MID(B58,1,SEARCH("-Zusatz",B58)-1),Tab_ConA[],DrawLoft!$C$66,0)),VLOOKUP(B58,Alle,DrawLoft!$C$66,0)))</f>
        <v/>
      </c>
      <c r="G58" s="145" t="str">
        <f t="shared" ca="1" si="2"/>
        <v/>
      </c>
      <c r="I58" s="146" t="e">
        <f>_xlfn.AGGREGATE(15,4,Tabelle6[TEST 5],ROW($A50))</f>
        <v>#NUM!</v>
      </c>
      <c r="J58" s="146"/>
      <c r="K58" s="146">
        <f>COUNTIF(Formular!$B$18:$B$76,"*")-ROW(A50)+1</f>
        <v>-36</v>
      </c>
      <c r="L58" s="146"/>
      <c r="M58" s="146" t="str">
        <f>IF(COUNTIF(Formular!$B67,"*")&gt;0,ROW(Formular!$B67),"")</f>
        <v/>
      </c>
      <c r="N58" s="146"/>
      <c r="O58" s="146" t="b">
        <f ca="1">ISTEXT(VLOOKUP($B58,Formular!$B$18:$E$76,4,0))</f>
        <v>0</v>
      </c>
      <c r="P58" s="146" t="b">
        <f ca="1">ISNA(VLOOKUP($B58,Formular!$B$18:$E$76,3,0))</f>
        <v>1</v>
      </c>
      <c r="Q58" s="146" t="e">
        <f ca="1">VLOOKUP($B58,Formular!$B$18:$E$76,3,0)</f>
        <v>#N/A</v>
      </c>
      <c r="R58" s="146" t="e">
        <f ca="1">VLOOKUP($B58,Formular!$B$18:$E$76,4,0)</f>
        <v>#N/A</v>
      </c>
      <c r="S58" s="146" t="e">
        <f t="shared" ca="1" si="3"/>
        <v>#NUM!</v>
      </c>
      <c r="T58" s="146"/>
      <c r="U58" s="146"/>
      <c r="V58" s="146"/>
      <c r="W58" s="146"/>
    </row>
    <row r="59" spans="2:23" hidden="1" x14ac:dyDescent="0.2">
      <c r="B59" s="259" t="str">
        <f t="shared" ca="1" si="1"/>
        <v/>
      </c>
      <c r="C59" s="259"/>
      <c r="D59" s="259"/>
      <c r="E59" s="259"/>
      <c r="F59" s="149" t="str">
        <f ca="1">IF(ISNA(IF(ISNA(VLOOKUP(B59,Alle,DrawLoft!$C$66,0)),IF(ISERROR(VLOOKUP(MID(B59,1,SEARCH("-Zusatz",B59)-1),Tab_ConA[],DrawLoft!$C$66,0)),
IF(VLOOKUP(B59,Formular,3,0)="Extern","Extern",""),VLOOKUP(MID(B59,1,SEARCH("-Zusatz",B59)-1),Tab_ConA[],DrawLoft!$C$66,0)),VLOOKUP(B59,Alle,DrawLoft!$C$66,0))),"",IF(ISNA(VLOOKUP(B59,Alle,DrawLoft!$C$66,0)),IF(ISERROR(VLOOKUP(MID(B59,1,SEARCH("-Zusatz",B59)-1),Tab_ConA[],DrawLoft!$C$66,0)),
IF(VLOOKUP(B59,Formular,3,0)="Extern","Extern",""),VLOOKUP(MID(B59,1,SEARCH("-Zusatz",B59)-1),Tab_ConA[],DrawLoft!$C$66,0)),VLOOKUP(B59,Alle,DrawLoft!$C$66,0)))</f>
        <v/>
      </c>
      <c r="G59" s="145" t="str">
        <f t="shared" ca="1" si="2"/>
        <v/>
      </c>
      <c r="I59" s="146" t="e">
        <f>_xlfn.AGGREGATE(15,4,Tabelle6[TEST 5],ROW($A51))</f>
        <v>#NUM!</v>
      </c>
      <c r="J59" s="146"/>
      <c r="K59" s="146">
        <f>COUNTIF(Formular!$B$18:$B$76,"*")-ROW(A51)+1</f>
        <v>-37</v>
      </c>
      <c r="L59" s="146"/>
      <c r="M59" s="146" t="str">
        <f>IF(COUNTIF(Formular!$B68,"*")&gt;0,ROW(Formular!$B68),"")</f>
        <v/>
      </c>
      <c r="N59" s="146"/>
      <c r="O59" s="146" t="b">
        <f ca="1">ISTEXT(VLOOKUP($B59,Formular!$B$18:$E$76,4,0))</f>
        <v>0</v>
      </c>
      <c r="P59" s="146" t="b">
        <f ca="1">ISNA(VLOOKUP($B59,Formular!$B$18:$E$76,3,0))</f>
        <v>1</v>
      </c>
      <c r="Q59" s="146" t="e">
        <f ca="1">VLOOKUP($B59,Formular!$B$18:$E$76,3,0)</f>
        <v>#N/A</v>
      </c>
      <c r="R59" s="146" t="e">
        <f ca="1">VLOOKUP($B59,Formular!$B$18:$E$76,4,0)</f>
        <v>#N/A</v>
      </c>
      <c r="S59" s="146" t="e">
        <f t="shared" ca="1" si="3"/>
        <v>#NUM!</v>
      </c>
      <c r="T59" s="146"/>
      <c r="U59" s="146"/>
      <c r="V59" s="146"/>
      <c r="W59" s="146"/>
    </row>
    <row r="60" spans="2:23" hidden="1" x14ac:dyDescent="0.2">
      <c r="B60" s="259" t="str">
        <f t="shared" ca="1" si="1"/>
        <v/>
      </c>
      <c r="C60" s="259"/>
      <c r="D60" s="259"/>
      <c r="E60" s="259"/>
      <c r="F60" s="149" t="str">
        <f ca="1">IF(ISNA(IF(ISNA(VLOOKUP(B60,Alle,DrawLoft!$C$66,0)),IF(ISERROR(VLOOKUP(MID(B60,1,SEARCH("-Zusatz",B60)-1),Tab_ConA[],DrawLoft!$C$66,0)),
IF(VLOOKUP(B60,Formular,3,0)="Extern","Extern",""),VLOOKUP(MID(B60,1,SEARCH("-Zusatz",B60)-1),Tab_ConA[],DrawLoft!$C$66,0)),VLOOKUP(B60,Alle,DrawLoft!$C$66,0))),"",IF(ISNA(VLOOKUP(B60,Alle,DrawLoft!$C$66,0)),IF(ISERROR(VLOOKUP(MID(B60,1,SEARCH("-Zusatz",B60)-1),Tab_ConA[],DrawLoft!$C$66,0)),
IF(VLOOKUP(B60,Formular,3,0)="Extern","Extern",""),VLOOKUP(MID(B60,1,SEARCH("-Zusatz",B60)-1),Tab_ConA[],DrawLoft!$C$66,0)),VLOOKUP(B60,Alle,DrawLoft!$C$66,0)))</f>
        <v/>
      </c>
      <c r="G60" s="145" t="str">
        <f t="shared" ca="1" si="2"/>
        <v/>
      </c>
      <c r="I60" s="146" t="e">
        <f>_xlfn.AGGREGATE(15,4,Tabelle6[TEST 5],ROW($A52))</f>
        <v>#NUM!</v>
      </c>
      <c r="J60" s="146"/>
      <c r="K60" s="146">
        <f>COUNTIF(Formular!$B$18:$B$76,"*")-ROW(A52)+1</f>
        <v>-38</v>
      </c>
      <c r="L60" s="146"/>
      <c r="M60" s="146" t="str">
        <f>IF(COUNTIF(Formular!$B69,"*")&gt;0,ROW(Formular!$B69),"")</f>
        <v/>
      </c>
      <c r="N60" s="146"/>
      <c r="O60" s="146" t="b">
        <f ca="1">ISTEXT(VLOOKUP($B60,Formular!$B$18:$E$76,4,0))</f>
        <v>0</v>
      </c>
      <c r="P60" s="146" t="b">
        <f ca="1">ISNA(VLOOKUP($B60,Formular!$B$18:$E$76,3,0))</f>
        <v>1</v>
      </c>
      <c r="Q60" s="146" t="e">
        <f ca="1">VLOOKUP($B60,Formular!$B$18:$E$76,3,0)</f>
        <v>#N/A</v>
      </c>
      <c r="R60" s="146" t="e">
        <f ca="1">VLOOKUP($B60,Formular!$B$18:$E$76,4,0)</f>
        <v>#N/A</v>
      </c>
      <c r="S60" s="146" t="e">
        <f t="shared" ca="1" si="3"/>
        <v>#NUM!</v>
      </c>
      <c r="T60" s="146"/>
      <c r="U60" s="146"/>
      <c r="V60" s="146"/>
      <c r="W60" s="146"/>
    </row>
    <row r="61" spans="2:23" hidden="1" x14ac:dyDescent="0.2">
      <c r="B61" s="259" t="str">
        <f t="shared" ca="1" si="1"/>
        <v/>
      </c>
      <c r="C61" s="259"/>
      <c r="D61" s="259"/>
      <c r="E61" s="259"/>
      <c r="F61" s="149" t="str">
        <f ca="1">IF(ISNA(IF(ISNA(VLOOKUP(B61,Alle,DrawLoft!$C$66,0)),IF(ISERROR(VLOOKUP(MID(B61,1,SEARCH("-Zusatz",B61)-1),Tab_ConA[],DrawLoft!$C$66,0)),
IF(VLOOKUP(B61,Formular,3,0)="Extern","Extern",""),VLOOKUP(MID(B61,1,SEARCH("-Zusatz",B61)-1),Tab_ConA[],DrawLoft!$C$66,0)),VLOOKUP(B61,Alle,DrawLoft!$C$66,0))),"",IF(ISNA(VLOOKUP(B61,Alle,DrawLoft!$C$66,0)),IF(ISERROR(VLOOKUP(MID(B61,1,SEARCH("-Zusatz",B61)-1),Tab_ConA[],DrawLoft!$C$66,0)),
IF(VLOOKUP(B61,Formular,3,0)="Extern","Extern",""),VLOOKUP(MID(B61,1,SEARCH("-Zusatz",B61)-1),Tab_ConA[],DrawLoft!$C$66,0)),VLOOKUP(B61,Alle,DrawLoft!$C$66,0)))</f>
        <v/>
      </c>
      <c r="G61" s="145" t="str">
        <f t="shared" ca="1" si="2"/>
        <v/>
      </c>
      <c r="I61" s="146" t="e">
        <f>_xlfn.AGGREGATE(15,4,Tabelle6[TEST 5],ROW($A53))</f>
        <v>#NUM!</v>
      </c>
      <c r="J61" s="146"/>
      <c r="K61" s="146">
        <f>COUNTIF(Formular!$B$18:$B$76,"*")-ROW(A53)+1</f>
        <v>-39</v>
      </c>
      <c r="L61" s="146"/>
      <c r="M61" s="146" t="str">
        <f>IF(COUNTIF(Formular!$B70,"*")&gt;0,ROW(Formular!$B70),"")</f>
        <v/>
      </c>
      <c r="N61" s="146"/>
      <c r="O61" s="146" t="b">
        <f ca="1">ISTEXT(VLOOKUP($B61,Formular!$B$18:$E$76,4,0))</f>
        <v>0</v>
      </c>
      <c r="P61" s="146" t="b">
        <f ca="1">ISNA(VLOOKUP($B61,Formular!$B$18:$E$76,3,0))</f>
        <v>1</v>
      </c>
      <c r="Q61" s="146" t="e">
        <f ca="1">VLOOKUP($B61,Formular!$B$18:$E$76,3,0)</f>
        <v>#N/A</v>
      </c>
      <c r="R61" s="146" t="e">
        <f ca="1">VLOOKUP($B61,Formular!$B$18:$E$76,4,0)</f>
        <v>#N/A</v>
      </c>
      <c r="S61" s="146" t="e">
        <f t="shared" ca="1" si="3"/>
        <v>#NUM!</v>
      </c>
      <c r="T61" s="146"/>
      <c r="U61" s="146"/>
      <c r="V61" s="146"/>
      <c r="W61" s="146"/>
    </row>
    <row r="62" spans="2:23" hidden="1" x14ac:dyDescent="0.2">
      <c r="B62" s="259" t="str">
        <f t="shared" ca="1" si="1"/>
        <v/>
      </c>
      <c r="C62" s="259"/>
      <c r="D62" s="259"/>
      <c r="E62" s="259"/>
      <c r="F62" s="149" t="str">
        <f ca="1">IF(ISNA(IF(ISNA(VLOOKUP(B62,Alle,DrawLoft!$C$66,0)),IF(ISERROR(VLOOKUP(MID(B62,1,SEARCH("-Zusatz",B62)-1),Tab_ConA[],DrawLoft!$C$66,0)),
IF(VLOOKUP(B62,Formular,3,0)="Extern","Extern",""),VLOOKUP(MID(B62,1,SEARCH("-Zusatz",B62)-1),Tab_ConA[],DrawLoft!$C$66,0)),VLOOKUP(B62,Alle,DrawLoft!$C$66,0))),"",IF(ISNA(VLOOKUP(B62,Alle,DrawLoft!$C$66,0)),IF(ISERROR(VLOOKUP(MID(B62,1,SEARCH("-Zusatz",B62)-1),Tab_ConA[],DrawLoft!$C$66,0)),
IF(VLOOKUP(B62,Formular,3,0)="Extern","Extern",""),VLOOKUP(MID(B62,1,SEARCH("-Zusatz",B62)-1),Tab_ConA[],DrawLoft!$C$66,0)),VLOOKUP(B62,Alle,DrawLoft!$C$66,0)))</f>
        <v/>
      </c>
      <c r="G62" s="145" t="str">
        <f t="shared" ca="1" si="2"/>
        <v/>
      </c>
      <c r="I62" s="146" t="e">
        <f>_xlfn.AGGREGATE(15,4,Tabelle6[TEST 5],ROW($A54))</f>
        <v>#NUM!</v>
      </c>
      <c r="J62" s="146"/>
      <c r="K62" s="146">
        <f>COUNTIF(Formular!$B$18:$B$76,"*")-ROW(A54)+1</f>
        <v>-40</v>
      </c>
      <c r="L62" s="146"/>
      <c r="M62" s="146" t="str">
        <f>IF(COUNTIF(Formular!$B71,"*")&gt;0,ROW(Formular!$B71),"")</f>
        <v/>
      </c>
      <c r="N62" s="146"/>
      <c r="O62" s="146" t="b">
        <f ca="1">ISTEXT(VLOOKUP($B62,Formular!$B$18:$E$76,4,0))</f>
        <v>0</v>
      </c>
      <c r="P62" s="146" t="b">
        <f ca="1">ISNA(VLOOKUP($B62,Formular!$B$18:$E$76,3,0))</f>
        <v>1</v>
      </c>
      <c r="Q62" s="146" t="e">
        <f ca="1">VLOOKUP($B62,Formular!$B$18:$E$76,3,0)</f>
        <v>#N/A</v>
      </c>
      <c r="R62" s="146" t="e">
        <f ca="1">VLOOKUP($B62,Formular!$B$18:$E$76,4,0)</f>
        <v>#N/A</v>
      </c>
      <c r="S62" s="146" t="e">
        <f t="shared" ca="1" si="3"/>
        <v>#NUM!</v>
      </c>
      <c r="T62" s="146"/>
      <c r="U62" s="146"/>
      <c r="V62" s="146"/>
      <c r="W62" s="146"/>
    </row>
    <row r="63" spans="2:23" hidden="1" x14ac:dyDescent="0.2">
      <c r="B63" s="259" t="str">
        <f t="shared" ca="1" si="1"/>
        <v/>
      </c>
      <c r="C63" s="259"/>
      <c r="D63" s="259"/>
      <c r="E63" s="259"/>
      <c r="F63" s="149" t="str">
        <f ca="1">IF(ISNA(IF(ISNA(VLOOKUP(B63,Alle,DrawLoft!$C$66,0)),IF(ISERROR(VLOOKUP(MID(B63,1,SEARCH("-Zusatz",B63)-1),Tab_ConA[],DrawLoft!$C$66,0)),
IF(VLOOKUP(B63,Formular,3,0)="Extern","Extern",""),VLOOKUP(MID(B63,1,SEARCH("-Zusatz",B63)-1),Tab_ConA[],DrawLoft!$C$66,0)),VLOOKUP(B63,Alle,DrawLoft!$C$66,0))),"",IF(ISNA(VLOOKUP(B63,Alle,DrawLoft!$C$66,0)),IF(ISERROR(VLOOKUP(MID(B63,1,SEARCH("-Zusatz",B63)-1),Tab_ConA[],DrawLoft!$C$66,0)),
IF(VLOOKUP(B63,Formular,3,0)="Extern","Extern",""),VLOOKUP(MID(B63,1,SEARCH("-Zusatz",B63)-1),Tab_ConA[],DrawLoft!$C$66,0)),VLOOKUP(B63,Alle,DrawLoft!$C$66,0)))</f>
        <v/>
      </c>
      <c r="G63" s="145" t="str">
        <f t="shared" ca="1" si="2"/>
        <v/>
      </c>
      <c r="I63" s="146" t="e">
        <f>_xlfn.AGGREGATE(15,4,Tabelle6[TEST 5],ROW($A55))</f>
        <v>#NUM!</v>
      </c>
      <c r="J63" s="146"/>
      <c r="K63" s="146">
        <f>COUNTIF(Formular!$B$18:$B$76,"*")-ROW(A55)+1</f>
        <v>-41</v>
      </c>
      <c r="L63" s="146"/>
      <c r="M63" s="146" t="str">
        <f>IF(COUNTIF(Formular!$B72,"*")&gt;0,ROW(Formular!$B72),"")</f>
        <v/>
      </c>
      <c r="N63" s="146"/>
      <c r="O63" s="146" t="b">
        <f ca="1">ISTEXT(VLOOKUP($B63,Formular!$B$18:$E$76,4,0))</f>
        <v>0</v>
      </c>
      <c r="P63" s="146" t="b">
        <f ca="1">ISNA(VLOOKUP($B63,Formular!$B$18:$E$76,3,0))</f>
        <v>1</v>
      </c>
      <c r="Q63" s="146" t="e">
        <f ca="1">VLOOKUP($B63,Formular!$B$18:$E$76,3,0)</f>
        <v>#N/A</v>
      </c>
      <c r="R63" s="146" t="e">
        <f ca="1">VLOOKUP($B63,Formular!$B$18:$E$76,4,0)</f>
        <v>#N/A</v>
      </c>
      <c r="S63" s="146" t="e">
        <f t="shared" ca="1" si="3"/>
        <v>#NUM!</v>
      </c>
      <c r="T63" s="146"/>
      <c r="U63" s="146"/>
      <c r="V63" s="146"/>
      <c r="W63" s="146"/>
    </row>
    <row r="64" spans="2:23" hidden="1" x14ac:dyDescent="0.2">
      <c r="B64" s="259" t="str">
        <f t="shared" ca="1" si="1"/>
        <v/>
      </c>
      <c r="C64" s="259"/>
      <c r="D64" s="259"/>
      <c r="E64" s="259"/>
      <c r="F64" s="149" t="str">
        <f ca="1">IF(ISNA(IF(ISNA(VLOOKUP(B64,Alle,DrawLoft!$C$66,0)),IF(ISERROR(VLOOKUP(MID(B64,1,SEARCH("-Zusatz",B64)-1),Tab_ConA[],DrawLoft!$C$66,0)),
IF(VLOOKUP(B64,Formular,3,0)="Extern","Extern",""),VLOOKUP(MID(B64,1,SEARCH("-Zusatz",B64)-1),Tab_ConA[],DrawLoft!$C$66,0)),VLOOKUP(B64,Alle,DrawLoft!$C$66,0))),"",IF(ISNA(VLOOKUP(B64,Alle,DrawLoft!$C$66,0)),IF(ISERROR(VLOOKUP(MID(B64,1,SEARCH("-Zusatz",B64)-1),Tab_ConA[],DrawLoft!$C$66,0)),
IF(VLOOKUP(B64,Formular,3,0)="Extern","Extern",""),VLOOKUP(MID(B64,1,SEARCH("-Zusatz",B64)-1),Tab_ConA[],DrawLoft!$C$66,0)),VLOOKUP(B64,Alle,DrawLoft!$C$66,0)))</f>
        <v/>
      </c>
      <c r="G64" s="145" t="str">
        <f t="shared" ca="1" si="2"/>
        <v/>
      </c>
      <c r="I64" s="146" t="e">
        <f>_xlfn.AGGREGATE(15,4,Tabelle6[TEST 5],ROW($A56))</f>
        <v>#NUM!</v>
      </c>
      <c r="J64" s="146"/>
      <c r="K64" s="146">
        <f>COUNTIF(Formular!$B$18:$B$76,"*")-ROW(A56)+1</f>
        <v>-42</v>
      </c>
      <c r="L64" s="146"/>
      <c r="M64" s="146">
        <f>IF(COUNTIF(Formular!$B73,"*")&gt;0,ROW(Formular!$B73),"")</f>
        <v>73</v>
      </c>
      <c r="N64" s="146"/>
      <c r="O64" s="146" t="b">
        <f ca="1">ISTEXT(VLOOKUP($B64,Formular!$B$18:$E$76,4,0))</f>
        <v>0</v>
      </c>
      <c r="P64" s="146" t="b">
        <f ca="1">ISNA(VLOOKUP($B64,Formular!$B$18:$E$76,3,0))</f>
        <v>1</v>
      </c>
      <c r="Q64" s="146" t="e">
        <f ca="1">VLOOKUP($B64,Formular!$B$18:$E$76,3,0)</f>
        <v>#N/A</v>
      </c>
      <c r="R64" s="146" t="e">
        <f ca="1">VLOOKUP($B64,Formular!$B$18:$E$76,4,0)</f>
        <v>#N/A</v>
      </c>
      <c r="S64" s="146" t="e">
        <f t="shared" ca="1" si="3"/>
        <v>#NUM!</v>
      </c>
      <c r="T64" s="146"/>
      <c r="U64" s="146"/>
      <c r="V64" s="146"/>
      <c r="W64" s="146"/>
    </row>
    <row r="65" spans="2:23" hidden="1" x14ac:dyDescent="0.2">
      <c r="B65" s="259" t="str">
        <f t="shared" ca="1" si="1"/>
        <v/>
      </c>
      <c r="C65" s="259"/>
      <c r="D65" s="259"/>
      <c r="E65" s="259"/>
      <c r="F65" s="149" t="str">
        <f ca="1">IF(ISNA(IF(ISNA(VLOOKUP(B65,Alle,DrawLoft!$C$66,0)),IF(ISERROR(VLOOKUP(MID(B65,1,SEARCH("-Zusatz",B65)-1),Tab_ConA[],DrawLoft!$C$66,0)),
IF(VLOOKUP(B65,Formular,3,0)="Extern","Extern",""),VLOOKUP(MID(B65,1,SEARCH("-Zusatz",B65)-1),Tab_ConA[],DrawLoft!$C$66,0)),VLOOKUP(B65,Alle,DrawLoft!$C$66,0))),"",IF(ISNA(VLOOKUP(B65,Alle,DrawLoft!$C$66,0)),IF(ISERROR(VLOOKUP(MID(B65,1,SEARCH("-Zusatz",B65)-1),Tab_ConA[],DrawLoft!$C$66,0)),
IF(VLOOKUP(B65,Formular,3,0)="Extern","Extern",""),VLOOKUP(MID(B65,1,SEARCH("-Zusatz",B65)-1),Tab_ConA[],DrawLoft!$C$66,0)),VLOOKUP(B65,Alle,DrawLoft!$C$66,0)))</f>
        <v/>
      </c>
      <c r="G65" s="145" t="str">
        <f t="shared" ca="1" si="2"/>
        <v/>
      </c>
      <c r="I65" s="146" t="e">
        <f>_xlfn.AGGREGATE(15,4,Tabelle6[TEST 5],ROW($A57))</f>
        <v>#NUM!</v>
      </c>
      <c r="J65" s="146"/>
      <c r="K65" s="146">
        <f>COUNTIF(Formular!$B$18:$B$76,"*")-ROW(A57)+1</f>
        <v>-43</v>
      </c>
      <c r="L65" s="146"/>
      <c r="M65" s="146" t="str">
        <f>IF(COUNTIF(Formular!$B74,"*")&gt;0,ROW(Formular!$B74),"")</f>
        <v/>
      </c>
      <c r="N65" s="146"/>
      <c r="O65" s="146" t="b">
        <f ca="1">ISTEXT(VLOOKUP($B65,Formular!$B$18:$E$76,4,0))</f>
        <v>0</v>
      </c>
      <c r="P65" s="146" t="b">
        <f ca="1">ISNA(VLOOKUP($B65,Formular!$B$18:$E$76,3,0))</f>
        <v>1</v>
      </c>
      <c r="Q65" s="146" t="e">
        <f ca="1">VLOOKUP($B65,Formular!$B$18:$E$76,3,0)</f>
        <v>#N/A</v>
      </c>
      <c r="R65" s="146" t="e">
        <f ca="1">VLOOKUP($B65,Formular!$B$18:$E$76,4,0)</f>
        <v>#N/A</v>
      </c>
      <c r="S65" s="146" t="e">
        <f t="shared" ca="1" si="3"/>
        <v>#NUM!</v>
      </c>
      <c r="T65" s="146"/>
      <c r="U65" s="146"/>
      <c r="V65" s="146"/>
      <c r="W65" s="146"/>
    </row>
    <row r="66" spans="2:23" hidden="1" x14ac:dyDescent="0.2">
      <c r="B66" s="259" t="str">
        <f t="shared" ca="1" si="1"/>
        <v/>
      </c>
      <c r="C66" s="259"/>
      <c r="D66" s="259"/>
      <c r="E66" s="259"/>
      <c r="F66" s="149" t="str">
        <f ca="1">IF(ISNA(IF(ISNA(VLOOKUP(B66,Alle,DrawLoft!$C$66,0)),IF(ISERROR(VLOOKUP(MID(B66,1,SEARCH("-Zusatz",B66)-1),Tab_ConA[],DrawLoft!$C$66,0)),
IF(VLOOKUP(B66,Formular,3,0)="Extern","Extern",""),VLOOKUP(MID(B66,1,SEARCH("-Zusatz",B66)-1),Tab_ConA[],DrawLoft!$C$66,0)),VLOOKUP(B66,Alle,DrawLoft!$C$66,0))),"",IF(ISNA(VLOOKUP(B66,Alle,DrawLoft!$C$66,0)),IF(ISERROR(VLOOKUP(MID(B66,1,SEARCH("-Zusatz",B66)-1),Tab_ConA[],DrawLoft!$C$66,0)),
IF(VLOOKUP(B66,Formular,3,0)="Extern","Extern",""),VLOOKUP(MID(B66,1,SEARCH("-Zusatz",B66)-1),Tab_ConA[],DrawLoft!$C$66,0)),VLOOKUP(B66,Alle,DrawLoft!$C$66,0)))</f>
        <v/>
      </c>
      <c r="G66" s="145" t="str">
        <f t="shared" ca="1" si="2"/>
        <v/>
      </c>
      <c r="I66" s="146" t="e">
        <f>_xlfn.AGGREGATE(15,4,Tabelle6[TEST 5],ROW($A58))</f>
        <v>#NUM!</v>
      </c>
      <c r="J66" s="146"/>
      <c r="K66" s="146">
        <f>COUNTIF(Formular!$B$18:$B$76,"*")-ROW(A58)+1</f>
        <v>-44</v>
      </c>
      <c r="L66" s="146"/>
      <c r="M66" s="146" t="str">
        <f>IF(COUNTIF(Formular!$B75,"*")&gt;0,ROW(Formular!$B75),"")</f>
        <v/>
      </c>
      <c r="N66" s="146"/>
      <c r="O66" s="146" t="b">
        <f ca="1">ISTEXT(VLOOKUP($B66,Formular!$B$18:$E$76,4,0))</f>
        <v>0</v>
      </c>
      <c r="P66" s="146" t="b">
        <f ca="1">ISNA(VLOOKUP($B66,Formular!$B$18:$E$76,3,0))</f>
        <v>1</v>
      </c>
      <c r="Q66" s="146" t="e">
        <f ca="1">VLOOKUP($B66,Formular!$B$18:$E$76,3,0)</f>
        <v>#N/A</v>
      </c>
      <c r="R66" s="146" t="e">
        <f ca="1">VLOOKUP($B66,Formular!$B$18:$E$76,4,0)</f>
        <v>#N/A</v>
      </c>
      <c r="S66" s="146" t="e">
        <f t="shared" ca="1" si="3"/>
        <v>#NUM!</v>
      </c>
      <c r="T66" s="146"/>
      <c r="U66" s="146"/>
      <c r="V66" s="146"/>
      <c r="W66" s="146"/>
    </row>
    <row r="67" spans="2:23" hidden="1" x14ac:dyDescent="0.2">
      <c r="B67" s="259" t="str">
        <f t="shared" ca="1" si="1"/>
        <v/>
      </c>
      <c r="C67" s="259"/>
      <c r="D67" s="259"/>
      <c r="E67" s="259"/>
      <c r="F67" s="149" t="str">
        <f ca="1">IF(ISNA(IF(ISNA(VLOOKUP(B67,Alle,DrawLoft!$C$66,0)),IF(ISERROR(VLOOKUP(MID(B67,1,SEARCH("-Zusatz",B67)-1),Tab_ConA[],DrawLoft!$C$66,0)),
IF(VLOOKUP(B67,Formular,3,0)="Extern","Extern",""),VLOOKUP(MID(B67,1,SEARCH("-Zusatz",B67)-1),Tab_ConA[],DrawLoft!$C$66,0)),VLOOKUP(B67,Alle,DrawLoft!$C$66,0))),"",IF(ISNA(VLOOKUP(B67,Alle,DrawLoft!$C$66,0)),IF(ISERROR(VLOOKUP(MID(B67,1,SEARCH("-Zusatz",B67)-1),Tab_ConA[],DrawLoft!$C$66,0)),
IF(VLOOKUP(B67,Formular,3,0)="Extern","Extern",""),VLOOKUP(MID(B67,1,SEARCH("-Zusatz",B67)-1),Tab_ConA[],DrawLoft!$C$66,0)),VLOOKUP(B67,Alle,DrawLoft!$C$66,0)))</f>
        <v/>
      </c>
      <c r="G67" s="145" t="str">
        <f t="shared" ca="1" si="2"/>
        <v/>
      </c>
      <c r="I67" s="146" t="e">
        <f>_xlfn.AGGREGATE(15,4,Tabelle6[TEST 5],ROW($A59))</f>
        <v>#NUM!</v>
      </c>
      <c r="J67" s="146"/>
      <c r="K67" s="146">
        <f>COUNTIF(Formular!$B$18:$B$76,"*")-ROW(A59)+1</f>
        <v>-45</v>
      </c>
      <c r="L67" s="146"/>
      <c r="M67" s="146">
        <f>IF(COUNTIF(Formular!$B76,"*")&gt;0,ROW(Formular!$B76),"")</f>
        <v>76</v>
      </c>
      <c r="N67" s="146"/>
      <c r="O67" s="146" t="b">
        <f ca="1">ISTEXT(VLOOKUP($B67,Formular!$B$18:$E$76,4,0))</f>
        <v>0</v>
      </c>
      <c r="P67" s="146" t="b">
        <f ca="1">ISNA(VLOOKUP($B67,Formular!$B$18:$E$76,3,0))</f>
        <v>1</v>
      </c>
      <c r="Q67" s="146" t="e">
        <f ca="1">VLOOKUP($B67,Formular!$B$18:$E$76,3,0)</f>
        <v>#N/A</v>
      </c>
      <c r="R67" s="146" t="e">
        <f ca="1">VLOOKUP($B67,Formular!$B$18:$E$76,4,0)</f>
        <v>#N/A</v>
      </c>
      <c r="S67" s="146" t="e">
        <f t="shared" ca="1" si="3"/>
        <v>#NUM!</v>
      </c>
      <c r="T67" s="146"/>
      <c r="U67" s="146"/>
      <c r="V67" s="146"/>
      <c r="W67" s="146"/>
    </row>
    <row r="68" spans="2:23" x14ac:dyDescent="0.2">
      <c r="B68" s="150" t="s">
        <v>30</v>
      </c>
      <c r="C68" s="265" t="str">
        <f>Formular!C78</f>
        <v>0 ECTS</v>
      </c>
      <c r="D68" s="266"/>
      <c r="E68" s="266"/>
      <c r="F68" s="266"/>
      <c r="G68" s="267"/>
      <c r="I68" s="146"/>
      <c r="J68" s="146"/>
      <c r="K68" s="146"/>
      <c r="L68" s="146"/>
      <c r="M68" s="146"/>
      <c r="N68" s="146"/>
      <c r="O68" s="146"/>
      <c r="P68" s="146"/>
      <c r="Q68" s="146"/>
      <c r="R68" s="146"/>
      <c r="S68" s="146"/>
      <c r="T68" s="146"/>
      <c r="U68" s="146"/>
      <c r="V68" s="146"/>
      <c r="W68" s="146"/>
    </row>
    <row r="69" spans="2:23" ht="16.7" hidden="1" customHeight="1" x14ac:dyDescent="0.2">
      <c r="B69" s="264" t="s">
        <v>855</v>
      </c>
      <c r="C69" s="264"/>
      <c r="D69" s="264"/>
      <c r="E69" s="264"/>
      <c r="F69" s="264"/>
      <c r="G69" s="264"/>
      <c r="I69" s="146"/>
      <c r="J69" s="146"/>
      <c r="K69" s="146"/>
      <c r="L69" s="146"/>
      <c r="M69" s="146"/>
      <c r="N69" s="146"/>
      <c r="O69" s="146"/>
      <c r="P69" s="146"/>
      <c r="Q69" s="146"/>
      <c r="R69" s="146"/>
      <c r="S69" s="146"/>
      <c r="T69" s="146"/>
      <c r="U69" s="146"/>
      <c r="V69" s="146"/>
      <c r="W69" s="146"/>
    </row>
    <row r="70" spans="2:23" ht="36" customHeight="1" x14ac:dyDescent="0.2">
      <c r="B70" s="264"/>
      <c r="C70" s="264"/>
      <c r="D70" s="264"/>
      <c r="E70" s="264"/>
      <c r="F70" s="264"/>
      <c r="G70" s="264"/>
    </row>
    <row r="71" spans="2:23" x14ac:dyDescent="0.2">
      <c r="B71" s="264"/>
      <c r="C71" s="264"/>
      <c r="D71" s="264"/>
      <c r="E71" s="264"/>
      <c r="F71" s="264"/>
      <c r="G71" s="264"/>
    </row>
    <row r="72" spans="2:23" ht="6" customHeight="1" x14ac:dyDescent="0.2">
      <c r="B72" s="264"/>
      <c r="C72" s="264"/>
      <c r="D72" s="264"/>
      <c r="E72" s="264"/>
      <c r="F72" s="264"/>
      <c r="G72" s="264"/>
    </row>
    <row r="73" spans="2:23" ht="24" customHeight="1" x14ac:dyDescent="0.2">
      <c r="B73" s="151"/>
      <c r="C73" s="152"/>
      <c r="D73" s="151"/>
      <c r="E73" s="151"/>
      <c r="F73" s="151"/>
      <c r="G73" s="151"/>
    </row>
    <row r="74" spans="2:23" x14ac:dyDescent="0.2">
      <c r="B74" s="262" t="s">
        <v>555</v>
      </c>
      <c r="C74" s="263"/>
      <c r="D74" s="261" t="s">
        <v>557</v>
      </c>
      <c r="E74" s="261"/>
      <c r="F74" s="261"/>
      <c r="G74" s="261"/>
    </row>
    <row r="75" spans="2:23" ht="20.100000000000001" customHeight="1" x14ac:dyDescent="0.2">
      <c r="B75" s="260" t="str">
        <f ca="1">"Erstellt am"&amp;" "&amp;TEXT(TODAY(),"tt.MM.jjjj")&amp;" "&amp;"mit MAPLER: Version"&amp;""&amp;MID(Formular!B89,FIND("MAPLER,",Formular!B89)+7,18)</f>
        <v>Erstellt am 06.05.2022 mit MAPLER: Version 24.03.2022, 16:00</v>
      </c>
      <c r="C75" s="260"/>
      <c r="D75" s="260"/>
      <c r="E75" s="260"/>
      <c r="F75" s="260"/>
      <c r="G75" s="260"/>
      <c r="T75" s="180"/>
    </row>
    <row r="81" spans="20:20" x14ac:dyDescent="0.2">
      <c r="T81" s="181"/>
    </row>
  </sheetData>
  <mergeCells count="72">
    <mergeCell ref="B75:G75"/>
    <mergeCell ref="D74:G74"/>
    <mergeCell ref="B74:C74"/>
    <mergeCell ref="B64:E64"/>
    <mergeCell ref="B65:E65"/>
    <mergeCell ref="B66:E66"/>
    <mergeCell ref="B67:E67"/>
    <mergeCell ref="B69:G72"/>
    <mergeCell ref="C68:G68"/>
    <mergeCell ref="B59:E59"/>
    <mergeCell ref="B60:E60"/>
    <mergeCell ref="B61:E61"/>
    <mergeCell ref="B62:E62"/>
    <mergeCell ref="B63:E63"/>
    <mergeCell ref="B54:E54"/>
    <mergeCell ref="B55:E55"/>
    <mergeCell ref="B56:E56"/>
    <mergeCell ref="B57:E57"/>
    <mergeCell ref="B58:E58"/>
    <mergeCell ref="B49:E49"/>
    <mergeCell ref="B50:E50"/>
    <mergeCell ref="B51:E51"/>
    <mergeCell ref="B52:E52"/>
    <mergeCell ref="B53:E53"/>
    <mergeCell ref="B44:E44"/>
    <mergeCell ref="B45:E45"/>
    <mergeCell ref="B46:E46"/>
    <mergeCell ref="B47:E47"/>
    <mergeCell ref="B48:E48"/>
    <mergeCell ref="B39:E39"/>
    <mergeCell ref="B40:E40"/>
    <mergeCell ref="B41:E41"/>
    <mergeCell ref="B42:E42"/>
    <mergeCell ref="B43:E43"/>
    <mergeCell ref="B34:E34"/>
    <mergeCell ref="B35:E35"/>
    <mergeCell ref="B36:E36"/>
    <mergeCell ref="B37:E37"/>
    <mergeCell ref="B38:E38"/>
    <mergeCell ref="B29:E29"/>
    <mergeCell ref="B30:E30"/>
    <mergeCell ref="B31:E31"/>
    <mergeCell ref="B32:E32"/>
    <mergeCell ref="B33:E33"/>
    <mergeCell ref="B24:E24"/>
    <mergeCell ref="B25:E25"/>
    <mergeCell ref="B26:E26"/>
    <mergeCell ref="B27:E27"/>
    <mergeCell ref="B28:E28"/>
    <mergeCell ref="B19:E19"/>
    <mergeCell ref="B20:E20"/>
    <mergeCell ref="B21:E21"/>
    <mergeCell ref="B22:E22"/>
    <mergeCell ref="B23:E23"/>
    <mergeCell ref="B14:E14"/>
    <mergeCell ref="B15:E15"/>
    <mergeCell ref="B16:E16"/>
    <mergeCell ref="B17:E17"/>
    <mergeCell ref="B18:E18"/>
    <mergeCell ref="B9:E9"/>
    <mergeCell ref="B10:E10"/>
    <mergeCell ref="B11:E11"/>
    <mergeCell ref="B12:E12"/>
    <mergeCell ref="B13:E13"/>
    <mergeCell ref="B8:E8"/>
    <mergeCell ref="B1:G1"/>
    <mergeCell ref="F3:G3"/>
    <mergeCell ref="F4:G4"/>
    <mergeCell ref="F5:G5"/>
    <mergeCell ref="F6:G6"/>
    <mergeCell ref="B6:D6"/>
    <mergeCell ref="B5:D5"/>
  </mergeCells>
  <conditionalFormatting sqref="B9:G67">
    <cfRule type="expression" dxfId="1" priority="1">
      <formula>COUNTIF($B9,"Summe*")&gt;0</formula>
    </cfRule>
    <cfRule type="expression" dxfId="0" priority="2">
      <formula>COUNTIF($F9,"1*")+COUNTIF($F9,"2*")+COUNTIF($F9,"3*")+COUNTIF($F9,"4*")+COUNTIF($F9,"5*")+COUNTIF($F9,"6*")+COUNTIF($F9,"7*")+COUNTIF($F9,"Extern")+COUNTIF($B9,"*Zusatz")=0</formula>
    </cfRule>
  </conditionalFormatting>
  <pageMargins left="0.62992125984251968" right="0.23622047244094491" top="0" bottom="0" header="0.31496062992125984" footer="0.31496062992125984"/>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B1:DE109"/>
  <sheetViews>
    <sheetView topLeftCell="AI1" zoomScale="90" zoomScaleNormal="85" workbookViewId="0">
      <selection activeCell="CF2" sqref="CF2"/>
    </sheetView>
  </sheetViews>
  <sheetFormatPr baseColWidth="10" defaultRowHeight="15" x14ac:dyDescent="0.25"/>
  <cols>
    <col min="1" max="1" width="3" customWidth="1"/>
    <col min="2" max="2" width="76.140625" customWidth="1"/>
    <col min="3" max="3" width="3" bestFit="1" customWidth="1"/>
    <col min="4" max="109" width="3" customWidth="1"/>
  </cols>
  <sheetData>
    <row r="1" spans="2:109" x14ac:dyDescent="0.25">
      <c r="B1" s="179">
        <v>2</v>
      </c>
      <c r="C1">
        <v>3</v>
      </c>
      <c r="D1">
        <v>4</v>
      </c>
      <c r="E1">
        <v>5</v>
      </c>
      <c r="F1">
        <v>6</v>
      </c>
      <c r="G1">
        <v>7</v>
      </c>
      <c r="H1">
        <v>8</v>
      </c>
      <c r="I1">
        <v>9</v>
      </c>
      <c r="J1">
        <v>10</v>
      </c>
      <c r="K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row>
    <row r="2" spans="2:109" ht="409.35" customHeight="1" x14ac:dyDescent="0.25">
      <c r="B2" s="41" t="s">
        <v>869</v>
      </c>
      <c r="C2" s="25" t="s">
        <v>302</v>
      </c>
      <c r="D2" s="26" t="s">
        <v>24</v>
      </c>
      <c r="E2" s="25" t="s">
        <v>505</v>
      </c>
      <c r="F2" s="26" t="s">
        <v>45</v>
      </c>
      <c r="G2" s="25" t="s">
        <v>38</v>
      </c>
      <c r="H2" s="26" t="s">
        <v>258</v>
      </c>
      <c r="I2" s="25" t="s">
        <v>260</v>
      </c>
      <c r="J2" s="26" t="s">
        <v>262</v>
      </c>
      <c r="K2" s="25" t="s">
        <v>127</v>
      </c>
      <c r="L2" s="25" t="s">
        <v>371</v>
      </c>
      <c r="M2" s="26" t="s">
        <v>514</v>
      </c>
      <c r="N2" s="25" t="s">
        <v>28</v>
      </c>
      <c r="O2" s="26" t="s">
        <v>378</v>
      </c>
      <c r="P2" s="25" t="s">
        <v>450</v>
      </c>
      <c r="Q2" s="26" t="s">
        <v>33</v>
      </c>
      <c r="R2" s="25" t="s">
        <v>136</v>
      </c>
      <c r="S2" s="26" t="s">
        <v>496</v>
      </c>
      <c r="T2" s="25" t="s">
        <v>381</v>
      </c>
      <c r="U2" s="26" t="s">
        <v>306</v>
      </c>
      <c r="V2" s="25" t="s">
        <v>138</v>
      </c>
      <c r="W2" s="26" t="s">
        <v>58</v>
      </c>
      <c r="X2" s="25" t="s">
        <v>929</v>
      </c>
      <c r="Y2" s="26" t="s">
        <v>274</v>
      </c>
      <c r="Z2" s="25" t="s">
        <v>282</v>
      </c>
      <c r="AA2" s="26" t="s">
        <v>254</v>
      </c>
      <c r="AB2" s="25" t="s">
        <v>250</v>
      </c>
      <c r="AC2" s="26" t="s">
        <v>310</v>
      </c>
      <c r="AD2" s="25" t="s">
        <v>451</v>
      </c>
      <c r="AE2" s="26" t="s">
        <v>510</v>
      </c>
      <c r="AF2" s="25" t="s">
        <v>515</v>
      </c>
      <c r="AG2" s="26" t="s">
        <v>64</v>
      </c>
      <c r="AH2" s="25" t="s">
        <v>66</v>
      </c>
      <c r="AI2" s="26" t="s">
        <v>35</v>
      </c>
      <c r="AJ2" s="25" t="s">
        <v>69</v>
      </c>
      <c r="AK2" s="26" t="s">
        <v>314</v>
      </c>
      <c r="AL2" s="25" t="s">
        <v>316</v>
      </c>
      <c r="AM2" s="26" t="s">
        <v>453</v>
      </c>
      <c r="AN2" s="25" t="s">
        <v>276</v>
      </c>
      <c r="AO2" s="26" t="s">
        <v>272</v>
      </c>
      <c r="AP2" s="25" t="s">
        <v>75</v>
      </c>
      <c r="AQ2" s="26" t="s">
        <v>875</v>
      </c>
      <c r="AR2" s="25" t="s">
        <v>318</v>
      </c>
      <c r="AS2" s="26" t="s">
        <v>268</v>
      </c>
      <c r="AT2" s="25" t="s">
        <v>264</v>
      </c>
      <c r="AU2" s="26" t="s">
        <v>266</v>
      </c>
      <c r="AV2" s="25" t="s">
        <v>144</v>
      </c>
      <c r="AW2" s="26" t="s">
        <v>511</v>
      </c>
      <c r="AX2" s="25" t="s">
        <v>232</v>
      </c>
      <c r="AY2" s="26" t="s">
        <v>230</v>
      </c>
      <c r="AZ2" s="25" t="s">
        <v>493</v>
      </c>
      <c r="BA2" s="26" t="s">
        <v>497</v>
      </c>
      <c r="BB2" s="25" t="s">
        <v>82</v>
      </c>
      <c r="BC2" s="26" t="s">
        <v>80</v>
      </c>
      <c r="BD2" s="25" t="s">
        <v>86</v>
      </c>
      <c r="BE2" s="25" t="s">
        <v>870</v>
      </c>
      <c r="BF2" s="26" t="s">
        <v>146</v>
      </c>
      <c r="BG2" s="25" t="s">
        <v>150</v>
      </c>
      <c r="BH2" s="26" t="s">
        <v>190</v>
      </c>
      <c r="BI2" s="25" t="s">
        <v>970</v>
      </c>
      <c r="BJ2" s="26" t="s">
        <v>152</v>
      </c>
      <c r="BK2" s="25" t="s">
        <v>498</v>
      </c>
      <c r="BL2" s="26" t="s">
        <v>88</v>
      </c>
      <c r="BM2" s="25" t="s">
        <v>193</v>
      </c>
      <c r="BN2" s="26" t="s">
        <v>90</v>
      </c>
      <c r="BO2" s="25" t="s">
        <v>25</v>
      </c>
      <c r="BP2" s="26" t="s">
        <v>196</v>
      </c>
      <c r="BQ2" s="25" t="s">
        <v>512</v>
      </c>
      <c r="BR2" s="26" t="s">
        <v>156</v>
      </c>
      <c r="BS2" s="25" t="s">
        <v>499</v>
      </c>
      <c r="BT2" s="26" t="s">
        <v>513</v>
      </c>
      <c r="BU2" s="25" t="s">
        <v>500</v>
      </c>
      <c r="BV2" s="26" t="s">
        <v>238</v>
      </c>
      <c r="BW2" s="25" t="s">
        <v>201</v>
      </c>
      <c r="BX2" s="26" t="s">
        <v>203</v>
      </c>
      <c r="BY2" s="25" t="s">
        <v>161</v>
      </c>
      <c r="BZ2" s="26" t="s">
        <v>494</v>
      </c>
      <c r="CA2" s="25" t="s">
        <v>401</v>
      </c>
      <c r="CB2" s="26" t="s">
        <v>405</v>
      </c>
      <c r="CC2" s="25" t="s">
        <v>403</v>
      </c>
      <c r="CD2" s="26" t="s">
        <v>407</v>
      </c>
      <c r="CE2" s="25" t="s">
        <v>925</v>
      </c>
      <c r="CF2" s="26" t="s">
        <v>984</v>
      </c>
      <c r="CG2" s="26" t="s">
        <v>12</v>
      </c>
      <c r="CH2" s="25" t="s">
        <v>205</v>
      </c>
      <c r="CI2" s="26" t="s">
        <v>328</v>
      </c>
      <c r="CJ2" s="25" t="s">
        <v>326</v>
      </c>
      <c r="CK2" s="26" t="s">
        <v>419</v>
      </c>
      <c r="CL2" s="25" t="s">
        <v>284</v>
      </c>
      <c r="CM2" s="26" t="s">
        <v>280</v>
      </c>
      <c r="CN2" s="25" t="s">
        <v>213</v>
      </c>
      <c r="CO2" s="26" t="s">
        <v>495</v>
      </c>
      <c r="CP2" s="25" t="s">
        <v>330</v>
      </c>
      <c r="CQ2" s="26" t="s">
        <v>36</v>
      </c>
      <c r="CR2" s="25" t="s">
        <v>168</v>
      </c>
      <c r="CS2" s="26" t="s">
        <v>849</v>
      </c>
      <c r="CT2" s="25" t="s">
        <v>850</v>
      </c>
      <c r="CU2" s="26" t="s">
        <v>252</v>
      </c>
      <c r="CV2" s="25" t="s">
        <v>332</v>
      </c>
      <c r="CW2" s="26" t="s">
        <v>242</v>
      </c>
      <c r="CX2" s="25" t="s">
        <v>37</v>
      </c>
      <c r="CY2" s="26" t="s">
        <v>111</v>
      </c>
      <c r="CZ2" s="25" t="s">
        <v>363</v>
      </c>
      <c r="DA2" s="26" t="s">
        <v>361</v>
      </c>
      <c r="DB2" s="25" t="s">
        <v>365</v>
      </c>
      <c r="DC2" s="26" t="s">
        <v>244</v>
      </c>
      <c r="DD2" s="25" t="s">
        <v>431</v>
      </c>
      <c r="DE2" s="25" t="s">
        <v>903</v>
      </c>
    </row>
    <row r="3" spans="2:109" x14ac:dyDescent="0.25">
      <c r="B3" s="27" t="s">
        <v>302</v>
      </c>
      <c r="C3" s="29"/>
      <c r="D3" s="24" t="s">
        <v>504</v>
      </c>
      <c r="E3" s="24"/>
      <c r="F3" s="24" t="s">
        <v>504</v>
      </c>
      <c r="G3" s="24" t="s">
        <v>504</v>
      </c>
      <c r="H3" s="24" t="s">
        <v>504</v>
      </c>
      <c r="I3" s="24" t="s">
        <v>504</v>
      </c>
      <c r="J3" s="24" t="s">
        <v>504</v>
      </c>
      <c r="K3" s="24" t="s">
        <v>504</v>
      </c>
      <c r="L3" s="24"/>
      <c r="M3" s="24" t="s">
        <v>504</v>
      </c>
      <c r="N3" s="24" t="s">
        <v>504</v>
      </c>
      <c r="O3" s="24" t="s">
        <v>504</v>
      </c>
      <c r="P3" s="24" t="s">
        <v>504</v>
      </c>
      <c r="Q3" s="24" t="s">
        <v>504</v>
      </c>
      <c r="R3" s="24" t="s">
        <v>504</v>
      </c>
      <c r="S3" s="24" t="s">
        <v>504</v>
      </c>
      <c r="T3" s="24" t="s">
        <v>504</v>
      </c>
      <c r="U3" s="24" t="s">
        <v>504</v>
      </c>
      <c r="V3" s="24" t="s">
        <v>504</v>
      </c>
      <c r="W3" s="24" t="s">
        <v>504</v>
      </c>
      <c r="X3" s="24" t="s">
        <v>504</v>
      </c>
      <c r="Y3" s="24" t="s">
        <v>504</v>
      </c>
      <c r="Z3" s="24" t="s">
        <v>504</v>
      </c>
      <c r="AA3" s="24" t="s">
        <v>504</v>
      </c>
      <c r="AB3" s="24" t="s">
        <v>504</v>
      </c>
      <c r="AC3" s="24">
        <v>1</v>
      </c>
      <c r="AD3" s="24" t="s">
        <v>504</v>
      </c>
      <c r="AE3" s="24" t="s">
        <v>504</v>
      </c>
      <c r="AF3" s="24" t="s">
        <v>504</v>
      </c>
      <c r="AG3" s="24" t="s">
        <v>504</v>
      </c>
      <c r="AH3" s="24" t="s">
        <v>504</v>
      </c>
      <c r="AI3" s="24" t="s">
        <v>504</v>
      </c>
      <c r="AJ3" s="24" t="s">
        <v>504</v>
      </c>
      <c r="AK3" s="24" t="s">
        <v>504</v>
      </c>
      <c r="AL3" s="24" t="s">
        <v>504</v>
      </c>
      <c r="AM3" s="24" t="s">
        <v>504</v>
      </c>
      <c r="AN3" s="24" t="s">
        <v>504</v>
      </c>
      <c r="AO3" s="24" t="s">
        <v>504</v>
      </c>
      <c r="AP3" s="24" t="s">
        <v>504</v>
      </c>
      <c r="AQ3" s="24" t="s">
        <v>504</v>
      </c>
      <c r="AR3" s="24" t="s">
        <v>504</v>
      </c>
      <c r="AS3" s="24" t="s">
        <v>504</v>
      </c>
      <c r="AT3" s="24" t="s">
        <v>504</v>
      </c>
      <c r="AU3" s="24" t="s">
        <v>504</v>
      </c>
      <c r="AV3" s="24" t="s">
        <v>504</v>
      </c>
      <c r="AW3" s="24" t="s">
        <v>504</v>
      </c>
      <c r="AX3" s="24" t="s">
        <v>504</v>
      </c>
      <c r="AY3" s="24" t="s">
        <v>504</v>
      </c>
      <c r="AZ3" s="24" t="s">
        <v>504</v>
      </c>
      <c r="BA3" s="24" t="s">
        <v>504</v>
      </c>
      <c r="BB3" s="24" t="s">
        <v>504</v>
      </c>
      <c r="BC3" s="24" t="s">
        <v>504</v>
      </c>
      <c r="BD3" s="24" t="s">
        <v>504</v>
      </c>
      <c r="BE3" s="24"/>
      <c r="BF3" s="24" t="s">
        <v>504</v>
      </c>
      <c r="BG3" s="24" t="s">
        <v>504</v>
      </c>
      <c r="BH3" s="24" t="s">
        <v>504</v>
      </c>
      <c r="BI3" s="24" t="s">
        <v>504</v>
      </c>
      <c r="BJ3" s="24" t="s">
        <v>504</v>
      </c>
      <c r="BK3" s="24" t="s">
        <v>504</v>
      </c>
      <c r="BL3" s="24" t="s">
        <v>504</v>
      </c>
      <c r="BM3" s="24" t="s">
        <v>504</v>
      </c>
      <c r="BN3" s="24" t="s">
        <v>504</v>
      </c>
      <c r="BO3" s="24" t="s">
        <v>504</v>
      </c>
      <c r="BP3" s="24" t="s">
        <v>504</v>
      </c>
      <c r="BQ3" s="24" t="s">
        <v>504</v>
      </c>
      <c r="BR3" s="24" t="s">
        <v>504</v>
      </c>
      <c r="BS3" s="24" t="s">
        <v>504</v>
      </c>
      <c r="BT3" s="24" t="s">
        <v>504</v>
      </c>
      <c r="BU3" s="24" t="s">
        <v>504</v>
      </c>
      <c r="BV3" s="24" t="s">
        <v>504</v>
      </c>
      <c r="BW3" s="24" t="s">
        <v>504</v>
      </c>
      <c r="BX3" s="24" t="s">
        <v>504</v>
      </c>
      <c r="BY3" s="24" t="s">
        <v>504</v>
      </c>
      <c r="BZ3" s="24" t="s">
        <v>504</v>
      </c>
      <c r="CA3" s="24" t="s">
        <v>504</v>
      </c>
      <c r="CB3" s="24" t="s">
        <v>504</v>
      </c>
      <c r="CC3" s="24" t="s">
        <v>504</v>
      </c>
      <c r="CD3" s="24" t="s">
        <v>504</v>
      </c>
      <c r="CE3" s="24" t="s">
        <v>504</v>
      </c>
      <c r="CF3" s="24" t="s">
        <v>504</v>
      </c>
      <c r="CG3" s="24"/>
      <c r="CH3" s="24" t="s">
        <v>504</v>
      </c>
      <c r="CI3" s="24" t="s">
        <v>504</v>
      </c>
      <c r="CJ3" s="24" t="s">
        <v>504</v>
      </c>
      <c r="CK3" s="24" t="s">
        <v>504</v>
      </c>
      <c r="CL3" s="24" t="s">
        <v>504</v>
      </c>
      <c r="CM3" s="24" t="s">
        <v>504</v>
      </c>
      <c r="CN3" s="24" t="s">
        <v>504</v>
      </c>
      <c r="CO3" s="24" t="s">
        <v>504</v>
      </c>
      <c r="CP3" s="24" t="s">
        <v>504</v>
      </c>
      <c r="CQ3" s="24" t="s">
        <v>504</v>
      </c>
      <c r="CR3" s="24" t="s">
        <v>504</v>
      </c>
      <c r="CS3" s="24" t="s">
        <v>504</v>
      </c>
      <c r="CT3" s="24" t="s">
        <v>504</v>
      </c>
      <c r="CU3" s="24" t="s">
        <v>504</v>
      </c>
      <c r="CV3" s="24">
        <v>1</v>
      </c>
      <c r="CW3" s="24" t="s">
        <v>504</v>
      </c>
      <c r="CX3" s="24" t="s">
        <v>504</v>
      </c>
      <c r="CY3" s="24" t="s">
        <v>504</v>
      </c>
      <c r="CZ3" s="24" t="s">
        <v>504</v>
      </c>
      <c r="DA3" s="24" t="s">
        <v>504</v>
      </c>
      <c r="DB3" s="24" t="s">
        <v>504</v>
      </c>
      <c r="DC3" s="24" t="s">
        <v>504</v>
      </c>
      <c r="DD3" s="24" t="s">
        <v>504</v>
      </c>
      <c r="DE3" s="24" t="s">
        <v>504</v>
      </c>
    </row>
    <row r="4" spans="2:109" x14ac:dyDescent="0.25">
      <c r="B4" s="28" t="s">
        <v>24</v>
      </c>
      <c r="C4" s="23" t="s">
        <v>504</v>
      </c>
      <c r="D4" s="30"/>
      <c r="E4" s="23">
        <v>1</v>
      </c>
      <c r="F4" s="23" t="s">
        <v>504</v>
      </c>
      <c r="G4" s="23" t="s">
        <v>504</v>
      </c>
      <c r="H4" s="23" t="s">
        <v>504</v>
      </c>
      <c r="I4" s="23" t="s">
        <v>504</v>
      </c>
      <c r="J4" s="23" t="s">
        <v>504</v>
      </c>
      <c r="K4" s="23" t="s">
        <v>504</v>
      </c>
      <c r="L4" s="23"/>
      <c r="M4" s="23" t="s">
        <v>504</v>
      </c>
      <c r="N4" s="23" t="s">
        <v>504</v>
      </c>
      <c r="O4" s="23" t="s">
        <v>504</v>
      </c>
      <c r="P4" s="23" t="s">
        <v>504</v>
      </c>
      <c r="Q4" s="23"/>
      <c r="R4" s="23" t="s">
        <v>504</v>
      </c>
      <c r="S4" s="23" t="s">
        <v>504</v>
      </c>
      <c r="T4" s="23" t="s">
        <v>504</v>
      </c>
      <c r="U4" s="23" t="s">
        <v>504</v>
      </c>
      <c r="V4" s="23" t="s">
        <v>504</v>
      </c>
      <c r="W4" s="23" t="s">
        <v>504</v>
      </c>
      <c r="X4" s="23" t="s">
        <v>504</v>
      </c>
      <c r="Y4" s="23" t="s">
        <v>504</v>
      </c>
      <c r="Z4" s="23" t="s">
        <v>504</v>
      </c>
      <c r="AA4" s="23" t="s">
        <v>504</v>
      </c>
      <c r="AB4" s="23" t="s">
        <v>504</v>
      </c>
      <c r="AC4" s="23" t="s">
        <v>504</v>
      </c>
      <c r="AD4" s="23" t="s">
        <v>504</v>
      </c>
      <c r="AE4" s="23" t="s">
        <v>504</v>
      </c>
      <c r="AF4" s="23" t="s">
        <v>504</v>
      </c>
      <c r="AG4" s="23" t="s">
        <v>504</v>
      </c>
      <c r="AH4" s="23" t="s">
        <v>504</v>
      </c>
      <c r="AI4" s="23" t="s">
        <v>504</v>
      </c>
      <c r="AJ4" s="23" t="s">
        <v>504</v>
      </c>
      <c r="AK4" s="23" t="s">
        <v>504</v>
      </c>
      <c r="AL4" s="23" t="s">
        <v>504</v>
      </c>
      <c r="AM4" s="23" t="s">
        <v>504</v>
      </c>
      <c r="AN4" s="23" t="s">
        <v>504</v>
      </c>
      <c r="AO4" s="23" t="s">
        <v>504</v>
      </c>
      <c r="AP4" s="23" t="s">
        <v>504</v>
      </c>
      <c r="AQ4" s="23" t="s">
        <v>504</v>
      </c>
      <c r="AR4" s="23" t="s">
        <v>504</v>
      </c>
      <c r="AS4" s="23" t="s">
        <v>504</v>
      </c>
      <c r="AT4" s="23" t="s">
        <v>504</v>
      </c>
      <c r="AU4" s="23" t="s">
        <v>504</v>
      </c>
      <c r="AV4" s="23" t="s">
        <v>504</v>
      </c>
      <c r="AW4" s="23" t="s">
        <v>504</v>
      </c>
      <c r="AX4" s="23" t="s">
        <v>504</v>
      </c>
      <c r="AY4" s="23" t="s">
        <v>504</v>
      </c>
      <c r="AZ4" s="23" t="s">
        <v>504</v>
      </c>
      <c r="BA4" s="23" t="s">
        <v>504</v>
      </c>
      <c r="BB4" s="23" t="s">
        <v>504</v>
      </c>
      <c r="BC4" s="23" t="s">
        <v>504</v>
      </c>
      <c r="BD4" s="23" t="s">
        <v>504</v>
      </c>
      <c r="BE4" s="23"/>
      <c r="BF4" s="23" t="s">
        <v>504</v>
      </c>
      <c r="BG4" s="23" t="s">
        <v>504</v>
      </c>
      <c r="BH4" s="23" t="s">
        <v>504</v>
      </c>
      <c r="BI4" s="23" t="s">
        <v>504</v>
      </c>
      <c r="BJ4" s="23" t="s">
        <v>504</v>
      </c>
      <c r="BK4" s="23" t="s">
        <v>504</v>
      </c>
      <c r="BL4" s="23" t="s">
        <v>504</v>
      </c>
      <c r="BM4" s="23" t="s">
        <v>504</v>
      </c>
      <c r="BN4" s="23" t="s">
        <v>504</v>
      </c>
      <c r="BO4" s="23" t="s">
        <v>504</v>
      </c>
      <c r="BP4" s="23" t="s">
        <v>504</v>
      </c>
      <c r="BQ4" s="23" t="s">
        <v>504</v>
      </c>
      <c r="BR4" s="23" t="s">
        <v>504</v>
      </c>
      <c r="BS4" s="23" t="s">
        <v>504</v>
      </c>
      <c r="BT4" s="23" t="s">
        <v>504</v>
      </c>
      <c r="BU4" s="23" t="s">
        <v>504</v>
      </c>
      <c r="BV4" s="23" t="s">
        <v>504</v>
      </c>
      <c r="BW4" s="23" t="s">
        <v>504</v>
      </c>
      <c r="BX4" s="23" t="s">
        <v>504</v>
      </c>
      <c r="BY4" s="23" t="s">
        <v>504</v>
      </c>
      <c r="BZ4" s="23" t="s">
        <v>504</v>
      </c>
      <c r="CA4" s="23" t="s">
        <v>504</v>
      </c>
      <c r="CB4" s="23" t="s">
        <v>504</v>
      </c>
      <c r="CC4" s="23" t="s">
        <v>504</v>
      </c>
      <c r="CD4" s="23" t="s">
        <v>504</v>
      </c>
      <c r="CE4" s="23" t="s">
        <v>504</v>
      </c>
      <c r="CF4" s="23" t="s">
        <v>504</v>
      </c>
      <c r="CG4" s="23"/>
      <c r="CH4" s="23" t="s">
        <v>504</v>
      </c>
      <c r="CI4" s="23" t="s">
        <v>504</v>
      </c>
      <c r="CJ4" s="23" t="s">
        <v>504</v>
      </c>
      <c r="CK4" s="23" t="s">
        <v>504</v>
      </c>
      <c r="CL4" s="23" t="s">
        <v>504</v>
      </c>
      <c r="CM4" s="23" t="s">
        <v>504</v>
      </c>
      <c r="CN4" s="23" t="s">
        <v>504</v>
      </c>
      <c r="CO4" s="23" t="s">
        <v>504</v>
      </c>
      <c r="CP4" s="23" t="s">
        <v>504</v>
      </c>
      <c r="CQ4" s="23" t="s">
        <v>504</v>
      </c>
      <c r="CR4" s="23" t="s">
        <v>504</v>
      </c>
      <c r="CS4" s="23" t="s">
        <v>504</v>
      </c>
      <c r="CT4" s="23" t="s">
        <v>504</v>
      </c>
      <c r="CU4" s="23" t="s">
        <v>504</v>
      </c>
      <c r="CV4" s="23" t="s">
        <v>504</v>
      </c>
      <c r="CW4" s="23" t="s">
        <v>504</v>
      </c>
      <c r="CX4" s="23" t="s">
        <v>504</v>
      </c>
      <c r="CY4" s="23" t="s">
        <v>504</v>
      </c>
      <c r="CZ4" s="23" t="s">
        <v>504</v>
      </c>
      <c r="DA4" s="23" t="s">
        <v>504</v>
      </c>
      <c r="DB4" s="23" t="s">
        <v>504</v>
      </c>
      <c r="DC4" s="23" t="s">
        <v>504</v>
      </c>
      <c r="DD4" s="23" t="s">
        <v>504</v>
      </c>
      <c r="DE4" s="23" t="s">
        <v>504</v>
      </c>
    </row>
    <row r="5" spans="2:109" x14ac:dyDescent="0.25">
      <c r="B5" s="27" t="s">
        <v>505</v>
      </c>
      <c r="C5" s="24"/>
      <c r="D5" s="24">
        <v>1</v>
      </c>
      <c r="E5" s="29"/>
      <c r="F5" s="24" t="s">
        <v>504</v>
      </c>
      <c r="G5" s="24" t="s">
        <v>504</v>
      </c>
      <c r="H5" s="24" t="s">
        <v>504</v>
      </c>
      <c r="I5" s="24" t="s">
        <v>504</v>
      </c>
      <c r="J5" s="24" t="s">
        <v>504</v>
      </c>
      <c r="K5" s="24" t="s">
        <v>504</v>
      </c>
      <c r="L5" s="24"/>
      <c r="M5" s="24" t="s">
        <v>504</v>
      </c>
      <c r="N5" s="24" t="s">
        <v>504</v>
      </c>
      <c r="O5" s="24" t="s">
        <v>504</v>
      </c>
      <c r="P5" s="24" t="s">
        <v>504</v>
      </c>
      <c r="Q5" s="24" t="s">
        <v>504</v>
      </c>
      <c r="R5" s="24" t="s">
        <v>504</v>
      </c>
      <c r="S5" s="24" t="s">
        <v>504</v>
      </c>
      <c r="T5" s="24" t="s">
        <v>504</v>
      </c>
      <c r="U5" s="24" t="s">
        <v>504</v>
      </c>
      <c r="V5" s="24" t="s">
        <v>504</v>
      </c>
      <c r="W5" s="24" t="s">
        <v>504</v>
      </c>
      <c r="X5" s="24" t="s">
        <v>504</v>
      </c>
      <c r="Y5" s="24" t="s">
        <v>504</v>
      </c>
      <c r="Z5" s="24" t="s">
        <v>504</v>
      </c>
      <c r="AA5" s="24" t="s">
        <v>504</v>
      </c>
      <c r="AB5" s="24" t="s">
        <v>504</v>
      </c>
      <c r="AC5" s="24" t="s">
        <v>504</v>
      </c>
      <c r="AD5" s="24" t="s">
        <v>504</v>
      </c>
      <c r="AE5" s="24" t="s">
        <v>504</v>
      </c>
      <c r="AF5" s="24" t="s">
        <v>504</v>
      </c>
      <c r="AG5" s="24" t="s">
        <v>504</v>
      </c>
      <c r="AH5" s="24" t="s">
        <v>504</v>
      </c>
      <c r="AI5" s="24" t="s">
        <v>504</v>
      </c>
      <c r="AJ5" s="24" t="s">
        <v>504</v>
      </c>
      <c r="AK5" s="24" t="s">
        <v>504</v>
      </c>
      <c r="AL5" s="24" t="s">
        <v>504</v>
      </c>
      <c r="AM5" s="24" t="s">
        <v>504</v>
      </c>
      <c r="AN5" s="24" t="s">
        <v>504</v>
      </c>
      <c r="AO5" s="24" t="s">
        <v>504</v>
      </c>
      <c r="AP5" s="24" t="s">
        <v>504</v>
      </c>
      <c r="AQ5" s="24" t="s">
        <v>504</v>
      </c>
      <c r="AR5" s="24" t="s">
        <v>504</v>
      </c>
      <c r="AS5" s="24" t="s">
        <v>504</v>
      </c>
      <c r="AT5" s="24" t="s">
        <v>504</v>
      </c>
      <c r="AU5" s="24" t="s">
        <v>504</v>
      </c>
      <c r="AV5" s="24" t="s">
        <v>504</v>
      </c>
      <c r="AW5" s="24" t="s">
        <v>504</v>
      </c>
      <c r="AX5" s="24" t="s">
        <v>504</v>
      </c>
      <c r="AY5" s="24" t="s">
        <v>504</v>
      </c>
      <c r="AZ5" s="24" t="s">
        <v>504</v>
      </c>
      <c r="BA5" s="24" t="s">
        <v>504</v>
      </c>
      <c r="BB5" s="24" t="s">
        <v>504</v>
      </c>
      <c r="BC5" s="24" t="s">
        <v>504</v>
      </c>
      <c r="BD5" s="24" t="s">
        <v>504</v>
      </c>
      <c r="BE5" s="24"/>
      <c r="BF5" s="24" t="s">
        <v>504</v>
      </c>
      <c r="BG5" s="24" t="s">
        <v>504</v>
      </c>
      <c r="BH5" s="24" t="s">
        <v>504</v>
      </c>
      <c r="BI5" s="24" t="s">
        <v>504</v>
      </c>
      <c r="BJ5" s="24" t="s">
        <v>504</v>
      </c>
      <c r="BK5" s="24" t="s">
        <v>504</v>
      </c>
      <c r="BL5" s="24" t="s">
        <v>504</v>
      </c>
      <c r="BM5" s="24" t="s">
        <v>504</v>
      </c>
      <c r="BN5" s="24" t="s">
        <v>504</v>
      </c>
      <c r="BO5" s="24" t="s">
        <v>504</v>
      </c>
      <c r="BP5" s="24" t="s">
        <v>504</v>
      </c>
      <c r="BQ5" s="24" t="s">
        <v>504</v>
      </c>
      <c r="BR5" s="24" t="s">
        <v>504</v>
      </c>
      <c r="BS5" s="24" t="s">
        <v>504</v>
      </c>
      <c r="BT5" s="24" t="s">
        <v>504</v>
      </c>
      <c r="BU5" s="24" t="s">
        <v>504</v>
      </c>
      <c r="BV5" s="24" t="s">
        <v>504</v>
      </c>
      <c r="BW5" s="24" t="s">
        <v>504</v>
      </c>
      <c r="BX5" s="24" t="s">
        <v>504</v>
      </c>
      <c r="BY5" s="24" t="s">
        <v>504</v>
      </c>
      <c r="BZ5" s="24" t="s">
        <v>504</v>
      </c>
      <c r="CA5" s="24" t="s">
        <v>504</v>
      </c>
      <c r="CB5" s="24" t="s">
        <v>504</v>
      </c>
      <c r="CC5" s="24" t="s">
        <v>504</v>
      </c>
      <c r="CD5" s="24" t="s">
        <v>504</v>
      </c>
      <c r="CE5" s="24" t="s">
        <v>504</v>
      </c>
      <c r="CF5" s="24" t="s">
        <v>504</v>
      </c>
      <c r="CG5" s="24"/>
      <c r="CH5" s="24" t="s">
        <v>504</v>
      </c>
      <c r="CI5" s="24" t="s">
        <v>504</v>
      </c>
      <c r="CJ5" s="24" t="s">
        <v>504</v>
      </c>
      <c r="CK5" s="24" t="s">
        <v>504</v>
      </c>
      <c r="CL5" s="24" t="s">
        <v>504</v>
      </c>
      <c r="CM5" s="24" t="s">
        <v>504</v>
      </c>
      <c r="CN5" s="24" t="s">
        <v>504</v>
      </c>
      <c r="CO5" s="24" t="s">
        <v>504</v>
      </c>
      <c r="CP5" s="24" t="s">
        <v>504</v>
      </c>
      <c r="CQ5" s="24" t="s">
        <v>504</v>
      </c>
      <c r="CR5" s="24" t="s">
        <v>504</v>
      </c>
      <c r="CS5" s="24" t="s">
        <v>504</v>
      </c>
      <c r="CT5" s="24" t="s">
        <v>504</v>
      </c>
      <c r="CU5" s="24" t="s">
        <v>504</v>
      </c>
      <c r="CV5" s="24" t="s">
        <v>504</v>
      </c>
      <c r="CW5" s="24" t="s">
        <v>504</v>
      </c>
      <c r="CX5" s="24" t="s">
        <v>504</v>
      </c>
      <c r="CY5" s="24" t="s">
        <v>504</v>
      </c>
      <c r="CZ5" s="24" t="s">
        <v>504</v>
      </c>
      <c r="DA5" s="24" t="s">
        <v>504</v>
      </c>
      <c r="DB5" s="24" t="s">
        <v>504</v>
      </c>
      <c r="DC5" s="24" t="s">
        <v>504</v>
      </c>
      <c r="DD5" s="24" t="s">
        <v>504</v>
      </c>
      <c r="DE5" s="24" t="s">
        <v>504</v>
      </c>
    </row>
    <row r="6" spans="2:109" x14ac:dyDescent="0.25">
      <c r="B6" s="28" t="s">
        <v>45</v>
      </c>
      <c r="C6" s="23" t="s">
        <v>504</v>
      </c>
      <c r="D6" s="23" t="s">
        <v>504</v>
      </c>
      <c r="E6" s="23" t="s">
        <v>504</v>
      </c>
      <c r="F6" s="30"/>
      <c r="G6" s="23">
        <v>1</v>
      </c>
      <c r="H6" s="23" t="s">
        <v>504</v>
      </c>
      <c r="I6" s="23" t="s">
        <v>504</v>
      </c>
      <c r="J6" s="23" t="s">
        <v>504</v>
      </c>
      <c r="K6" s="23" t="s">
        <v>504</v>
      </c>
      <c r="L6" s="23"/>
      <c r="M6" s="23" t="s">
        <v>504</v>
      </c>
      <c r="N6" s="23" t="s">
        <v>504</v>
      </c>
      <c r="O6" s="23" t="s">
        <v>504</v>
      </c>
      <c r="P6" s="23" t="s">
        <v>504</v>
      </c>
      <c r="Q6" s="23">
        <v>1</v>
      </c>
      <c r="R6" s="23" t="s">
        <v>504</v>
      </c>
      <c r="S6" s="23" t="s">
        <v>504</v>
      </c>
      <c r="T6" s="23" t="s">
        <v>504</v>
      </c>
      <c r="U6" s="23" t="s">
        <v>504</v>
      </c>
      <c r="V6" s="23" t="s">
        <v>504</v>
      </c>
      <c r="W6" s="23" t="s">
        <v>504</v>
      </c>
      <c r="X6" s="23" t="s">
        <v>504</v>
      </c>
      <c r="Y6" s="23" t="s">
        <v>504</v>
      </c>
      <c r="Z6" s="23" t="s">
        <v>504</v>
      </c>
      <c r="AA6" s="23" t="s">
        <v>504</v>
      </c>
      <c r="AB6" s="23" t="s">
        <v>504</v>
      </c>
      <c r="AC6" s="23" t="s">
        <v>504</v>
      </c>
      <c r="AD6" s="23" t="s">
        <v>504</v>
      </c>
      <c r="AE6" s="23" t="s">
        <v>504</v>
      </c>
      <c r="AF6" s="23" t="s">
        <v>504</v>
      </c>
      <c r="AG6" s="23" t="s">
        <v>504</v>
      </c>
      <c r="AH6" s="23" t="s">
        <v>504</v>
      </c>
      <c r="AI6" s="23" t="s">
        <v>504</v>
      </c>
      <c r="AJ6" s="23" t="s">
        <v>504</v>
      </c>
      <c r="AK6" s="23" t="s">
        <v>504</v>
      </c>
      <c r="AL6" s="23" t="s">
        <v>504</v>
      </c>
      <c r="AM6" s="23" t="s">
        <v>504</v>
      </c>
      <c r="AN6" s="23" t="s">
        <v>504</v>
      </c>
      <c r="AO6" s="23" t="s">
        <v>504</v>
      </c>
      <c r="AP6" s="23" t="s">
        <v>504</v>
      </c>
      <c r="AQ6" s="23" t="s">
        <v>504</v>
      </c>
      <c r="AR6" s="23" t="s">
        <v>504</v>
      </c>
      <c r="AS6" s="23" t="s">
        <v>504</v>
      </c>
      <c r="AT6" s="23" t="s">
        <v>504</v>
      </c>
      <c r="AU6" s="23" t="s">
        <v>504</v>
      </c>
      <c r="AV6" s="23" t="s">
        <v>504</v>
      </c>
      <c r="AW6" s="23" t="s">
        <v>504</v>
      </c>
      <c r="AX6" s="23" t="s">
        <v>504</v>
      </c>
      <c r="AY6" s="23" t="s">
        <v>504</v>
      </c>
      <c r="AZ6" s="23" t="s">
        <v>504</v>
      </c>
      <c r="BA6" s="23" t="s">
        <v>504</v>
      </c>
      <c r="BB6" s="23" t="s">
        <v>504</v>
      </c>
      <c r="BC6" s="23" t="s">
        <v>504</v>
      </c>
      <c r="BD6" s="23" t="s">
        <v>504</v>
      </c>
      <c r="BE6" s="23"/>
      <c r="BF6" s="23" t="s">
        <v>504</v>
      </c>
      <c r="BG6" s="23" t="s">
        <v>504</v>
      </c>
      <c r="BH6" s="23" t="s">
        <v>504</v>
      </c>
      <c r="BI6" s="23" t="s">
        <v>504</v>
      </c>
      <c r="BJ6" s="23" t="s">
        <v>504</v>
      </c>
      <c r="BK6" s="23" t="s">
        <v>504</v>
      </c>
      <c r="BL6" s="23" t="s">
        <v>504</v>
      </c>
      <c r="BM6" s="23" t="s">
        <v>504</v>
      </c>
      <c r="BN6" s="23" t="s">
        <v>504</v>
      </c>
      <c r="BO6" s="23" t="s">
        <v>504</v>
      </c>
      <c r="BP6" s="23" t="s">
        <v>504</v>
      </c>
      <c r="BQ6" s="23" t="s">
        <v>504</v>
      </c>
      <c r="BR6" s="23" t="s">
        <v>504</v>
      </c>
      <c r="BS6" s="23" t="s">
        <v>504</v>
      </c>
      <c r="BT6" s="23" t="s">
        <v>504</v>
      </c>
      <c r="BU6" s="23" t="s">
        <v>504</v>
      </c>
      <c r="BV6" s="23" t="s">
        <v>504</v>
      </c>
      <c r="BW6" s="23" t="s">
        <v>504</v>
      </c>
      <c r="BX6" s="23" t="s">
        <v>504</v>
      </c>
      <c r="BY6" s="23" t="s">
        <v>504</v>
      </c>
      <c r="BZ6" s="23" t="s">
        <v>504</v>
      </c>
      <c r="CA6" s="23" t="s">
        <v>504</v>
      </c>
      <c r="CB6" s="23" t="s">
        <v>504</v>
      </c>
      <c r="CC6" s="23" t="s">
        <v>504</v>
      </c>
      <c r="CD6" s="23" t="s">
        <v>504</v>
      </c>
      <c r="CE6" s="23" t="s">
        <v>504</v>
      </c>
      <c r="CF6" s="23" t="s">
        <v>504</v>
      </c>
      <c r="CG6" s="23"/>
      <c r="CH6" s="23" t="s">
        <v>504</v>
      </c>
      <c r="CI6" s="23" t="s">
        <v>504</v>
      </c>
      <c r="CJ6" s="23" t="s">
        <v>504</v>
      </c>
      <c r="CK6" s="23" t="s">
        <v>504</v>
      </c>
      <c r="CL6" s="23" t="s">
        <v>504</v>
      </c>
      <c r="CM6" s="23" t="s">
        <v>504</v>
      </c>
      <c r="CN6" s="23" t="s">
        <v>504</v>
      </c>
      <c r="CO6" s="23" t="s">
        <v>504</v>
      </c>
      <c r="CP6" s="23" t="s">
        <v>504</v>
      </c>
      <c r="CQ6" s="23" t="s">
        <v>504</v>
      </c>
      <c r="CR6" s="23" t="s">
        <v>504</v>
      </c>
      <c r="CS6" s="23" t="s">
        <v>504</v>
      </c>
      <c r="CT6" s="23" t="s">
        <v>504</v>
      </c>
      <c r="CU6" s="23" t="s">
        <v>504</v>
      </c>
      <c r="CV6" s="23" t="s">
        <v>504</v>
      </c>
      <c r="CW6" s="23" t="s">
        <v>504</v>
      </c>
      <c r="CX6" s="23" t="s">
        <v>504</v>
      </c>
      <c r="CY6" s="23" t="s">
        <v>504</v>
      </c>
      <c r="CZ6" s="23" t="s">
        <v>504</v>
      </c>
      <c r="DA6" s="23" t="s">
        <v>504</v>
      </c>
      <c r="DB6" s="23" t="s">
        <v>504</v>
      </c>
      <c r="DC6" s="23" t="s">
        <v>504</v>
      </c>
      <c r="DD6" s="23" t="s">
        <v>504</v>
      </c>
      <c r="DE6" s="23" t="s">
        <v>504</v>
      </c>
    </row>
    <row r="7" spans="2:109" x14ac:dyDescent="0.25">
      <c r="B7" s="27" t="s">
        <v>38</v>
      </c>
      <c r="C7" s="24" t="s">
        <v>504</v>
      </c>
      <c r="D7" s="24" t="s">
        <v>504</v>
      </c>
      <c r="E7" s="24" t="s">
        <v>504</v>
      </c>
      <c r="F7" s="24">
        <v>1</v>
      </c>
      <c r="G7" s="29"/>
      <c r="H7" s="24" t="s">
        <v>504</v>
      </c>
      <c r="I7" s="24" t="s">
        <v>504</v>
      </c>
      <c r="J7" s="24" t="s">
        <v>504</v>
      </c>
      <c r="K7" s="24" t="s">
        <v>504</v>
      </c>
      <c r="L7" s="24"/>
      <c r="M7" s="24" t="s">
        <v>504</v>
      </c>
      <c r="N7" s="24" t="s">
        <v>504</v>
      </c>
      <c r="O7" s="24" t="s">
        <v>504</v>
      </c>
      <c r="P7" s="24" t="s">
        <v>504</v>
      </c>
      <c r="Q7" s="24">
        <v>1</v>
      </c>
      <c r="R7" s="24" t="s">
        <v>504</v>
      </c>
      <c r="S7" s="24" t="s">
        <v>504</v>
      </c>
      <c r="T7" s="24" t="s">
        <v>504</v>
      </c>
      <c r="U7" s="24" t="s">
        <v>504</v>
      </c>
      <c r="V7" s="24" t="s">
        <v>504</v>
      </c>
      <c r="W7" s="24" t="s">
        <v>504</v>
      </c>
      <c r="X7" s="24" t="s">
        <v>504</v>
      </c>
      <c r="Y7" s="24" t="s">
        <v>504</v>
      </c>
      <c r="Z7" s="24" t="s">
        <v>504</v>
      </c>
      <c r="AA7" s="24" t="s">
        <v>504</v>
      </c>
      <c r="AB7" s="24" t="s">
        <v>504</v>
      </c>
      <c r="AC7" s="24" t="s">
        <v>504</v>
      </c>
      <c r="AD7" s="24" t="s">
        <v>504</v>
      </c>
      <c r="AE7" s="24" t="s">
        <v>504</v>
      </c>
      <c r="AF7" s="24" t="s">
        <v>504</v>
      </c>
      <c r="AG7" s="24" t="s">
        <v>504</v>
      </c>
      <c r="AH7" s="24" t="s">
        <v>504</v>
      </c>
      <c r="AI7" s="24" t="s">
        <v>504</v>
      </c>
      <c r="AJ7" s="24" t="s">
        <v>504</v>
      </c>
      <c r="AK7" s="24" t="s">
        <v>504</v>
      </c>
      <c r="AL7" s="24" t="s">
        <v>504</v>
      </c>
      <c r="AM7" s="24" t="s">
        <v>504</v>
      </c>
      <c r="AN7" s="24" t="s">
        <v>504</v>
      </c>
      <c r="AO7" s="24" t="s">
        <v>504</v>
      </c>
      <c r="AP7" s="24" t="s">
        <v>504</v>
      </c>
      <c r="AQ7" s="24" t="s">
        <v>504</v>
      </c>
      <c r="AR7" s="24" t="s">
        <v>504</v>
      </c>
      <c r="AS7" s="24" t="s">
        <v>504</v>
      </c>
      <c r="AT7" s="24" t="s">
        <v>504</v>
      </c>
      <c r="AU7" s="24" t="s">
        <v>504</v>
      </c>
      <c r="AV7" s="24" t="s">
        <v>504</v>
      </c>
      <c r="AW7" s="24" t="s">
        <v>504</v>
      </c>
      <c r="AX7" s="24" t="s">
        <v>504</v>
      </c>
      <c r="AY7" s="24" t="s">
        <v>504</v>
      </c>
      <c r="AZ7" s="24" t="s">
        <v>504</v>
      </c>
      <c r="BA7" s="24" t="s">
        <v>504</v>
      </c>
      <c r="BB7" s="24" t="s">
        <v>504</v>
      </c>
      <c r="BC7" s="24" t="s">
        <v>504</v>
      </c>
      <c r="BD7" s="24" t="s">
        <v>504</v>
      </c>
      <c r="BE7" s="24"/>
      <c r="BF7" s="24" t="s">
        <v>504</v>
      </c>
      <c r="BG7" s="24" t="s">
        <v>504</v>
      </c>
      <c r="BH7" s="24" t="s">
        <v>504</v>
      </c>
      <c r="BI7" s="24" t="s">
        <v>504</v>
      </c>
      <c r="BJ7" s="24" t="s">
        <v>504</v>
      </c>
      <c r="BK7" s="24" t="s">
        <v>504</v>
      </c>
      <c r="BL7" s="24" t="s">
        <v>504</v>
      </c>
      <c r="BM7" s="24" t="s">
        <v>504</v>
      </c>
      <c r="BN7" s="24" t="s">
        <v>504</v>
      </c>
      <c r="BO7" s="24" t="s">
        <v>504</v>
      </c>
      <c r="BP7" s="24" t="s">
        <v>504</v>
      </c>
      <c r="BQ7" s="24" t="s">
        <v>504</v>
      </c>
      <c r="BR7" s="24" t="s">
        <v>504</v>
      </c>
      <c r="BS7" s="24" t="s">
        <v>504</v>
      </c>
      <c r="BT7" s="24" t="s">
        <v>504</v>
      </c>
      <c r="BU7" s="24" t="s">
        <v>504</v>
      </c>
      <c r="BV7" s="24" t="s">
        <v>504</v>
      </c>
      <c r="BW7" s="24" t="s">
        <v>504</v>
      </c>
      <c r="BX7" s="24" t="s">
        <v>504</v>
      </c>
      <c r="BY7" s="24" t="s">
        <v>504</v>
      </c>
      <c r="BZ7" s="24" t="s">
        <v>504</v>
      </c>
      <c r="CA7" s="24" t="s">
        <v>504</v>
      </c>
      <c r="CB7" s="24" t="s">
        <v>504</v>
      </c>
      <c r="CC7" s="24" t="s">
        <v>504</v>
      </c>
      <c r="CD7" s="24" t="s">
        <v>504</v>
      </c>
      <c r="CE7" s="24" t="s">
        <v>504</v>
      </c>
      <c r="CF7" s="24" t="s">
        <v>504</v>
      </c>
      <c r="CG7" s="24"/>
      <c r="CH7" s="24" t="s">
        <v>504</v>
      </c>
      <c r="CI7" s="24" t="s">
        <v>504</v>
      </c>
      <c r="CJ7" s="24" t="s">
        <v>504</v>
      </c>
      <c r="CK7" s="24" t="s">
        <v>504</v>
      </c>
      <c r="CL7" s="24" t="s">
        <v>504</v>
      </c>
      <c r="CM7" s="24" t="s">
        <v>504</v>
      </c>
      <c r="CN7" s="24" t="s">
        <v>504</v>
      </c>
      <c r="CO7" s="24" t="s">
        <v>504</v>
      </c>
      <c r="CP7" s="24" t="s">
        <v>504</v>
      </c>
      <c r="CQ7" s="24" t="s">
        <v>504</v>
      </c>
      <c r="CR7" s="24" t="s">
        <v>504</v>
      </c>
      <c r="CS7" s="24" t="s">
        <v>504</v>
      </c>
      <c r="CT7" s="24" t="s">
        <v>504</v>
      </c>
      <c r="CU7" s="24" t="s">
        <v>504</v>
      </c>
      <c r="CV7" s="24" t="s">
        <v>504</v>
      </c>
      <c r="CW7" s="24" t="s">
        <v>504</v>
      </c>
      <c r="CX7" s="24" t="s">
        <v>504</v>
      </c>
      <c r="CY7" s="24" t="s">
        <v>504</v>
      </c>
      <c r="CZ7" s="24" t="s">
        <v>504</v>
      </c>
      <c r="DA7" s="24" t="s">
        <v>504</v>
      </c>
      <c r="DB7" s="24" t="s">
        <v>504</v>
      </c>
      <c r="DC7" s="24" t="s">
        <v>504</v>
      </c>
      <c r="DD7" s="24" t="s">
        <v>504</v>
      </c>
      <c r="DE7" s="24" t="s">
        <v>504</v>
      </c>
    </row>
    <row r="8" spans="2:109" x14ac:dyDescent="0.25">
      <c r="B8" s="28" t="s">
        <v>258</v>
      </c>
      <c r="C8" s="23" t="s">
        <v>504</v>
      </c>
      <c r="D8" s="23" t="s">
        <v>504</v>
      </c>
      <c r="E8" s="23" t="s">
        <v>504</v>
      </c>
      <c r="F8" s="23" t="s">
        <v>504</v>
      </c>
      <c r="G8" s="23" t="s">
        <v>504</v>
      </c>
      <c r="H8" s="30"/>
      <c r="I8" s="23">
        <v>1</v>
      </c>
      <c r="J8" s="23">
        <v>1</v>
      </c>
      <c r="K8" s="23" t="s">
        <v>504</v>
      </c>
      <c r="L8" s="23"/>
      <c r="M8" s="23" t="s">
        <v>504</v>
      </c>
      <c r="N8" s="23" t="s">
        <v>504</v>
      </c>
      <c r="O8" s="23" t="s">
        <v>504</v>
      </c>
      <c r="P8" s="23" t="s">
        <v>504</v>
      </c>
      <c r="Q8" s="23" t="s">
        <v>504</v>
      </c>
      <c r="R8" s="23" t="s">
        <v>504</v>
      </c>
      <c r="S8" s="23" t="s">
        <v>504</v>
      </c>
      <c r="T8" s="23" t="s">
        <v>504</v>
      </c>
      <c r="U8" s="23" t="s">
        <v>504</v>
      </c>
      <c r="V8" s="23" t="s">
        <v>504</v>
      </c>
      <c r="W8" s="23" t="s">
        <v>504</v>
      </c>
      <c r="X8" s="23" t="s">
        <v>504</v>
      </c>
      <c r="Y8" s="23" t="s">
        <v>504</v>
      </c>
      <c r="Z8" s="23" t="s">
        <v>504</v>
      </c>
      <c r="AA8" s="23" t="s">
        <v>504</v>
      </c>
      <c r="AB8" s="23" t="s">
        <v>504</v>
      </c>
      <c r="AC8" s="23" t="s">
        <v>504</v>
      </c>
      <c r="AD8" s="23" t="s">
        <v>504</v>
      </c>
      <c r="AE8" s="23" t="s">
        <v>504</v>
      </c>
      <c r="AF8" s="23" t="s">
        <v>504</v>
      </c>
      <c r="AG8" s="23" t="s">
        <v>504</v>
      </c>
      <c r="AH8" s="23" t="s">
        <v>504</v>
      </c>
      <c r="AI8" s="23" t="s">
        <v>504</v>
      </c>
      <c r="AJ8" s="23" t="s">
        <v>504</v>
      </c>
      <c r="AK8" s="23" t="s">
        <v>504</v>
      </c>
      <c r="AL8" s="23" t="s">
        <v>504</v>
      </c>
      <c r="AM8" s="23" t="s">
        <v>504</v>
      </c>
      <c r="AN8" s="23" t="s">
        <v>504</v>
      </c>
      <c r="AO8" s="23" t="s">
        <v>504</v>
      </c>
      <c r="AP8" s="23" t="s">
        <v>504</v>
      </c>
      <c r="AQ8" s="23" t="s">
        <v>504</v>
      </c>
      <c r="AR8" s="23" t="s">
        <v>504</v>
      </c>
      <c r="AS8" s="23" t="s">
        <v>504</v>
      </c>
      <c r="AT8" s="23" t="s">
        <v>504</v>
      </c>
      <c r="AU8" s="23" t="s">
        <v>504</v>
      </c>
      <c r="AV8" s="23" t="s">
        <v>504</v>
      </c>
      <c r="AW8" s="23" t="s">
        <v>504</v>
      </c>
      <c r="AX8" s="23" t="s">
        <v>504</v>
      </c>
      <c r="AY8" s="23" t="s">
        <v>504</v>
      </c>
      <c r="AZ8" s="23" t="s">
        <v>504</v>
      </c>
      <c r="BA8" s="23" t="s">
        <v>504</v>
      </c>
      <c r="BB8" s="23" t="s">
        <v>504</v>
      </c>
      <c r="BC8" s="23" t="s">
        <v>504</v>
      </c>
      <c r="BD8" s="23" t="s">
        <v>504</v>
      </c>
      <c r="BE8" s="23"/>
      <c r="BF8" s="23" t="s">
        <v>504</v>
      </c>
      <c r="BG8" s="23" t="s">
        <v>504</v>
      </c>
      <c r="BH8" s="23" t="s">
        <v>504</v>
      </c>
      <c r="BI8" s="23" t="s">
        <v>504</v>
      </c>
      <c r="BJ8" s="23" t="s">
        <v>504</v>
      </c>
      <c r="BK8" s="23" t="s">
        <v>504</v>
      </c>
      <c r="BL8" s="23" t="s">
        <v>504</v>
      </c>
      <c r="BM8" s="23" t="s">
        <v>504</v>
      </c>
      <c r="BN8" s="23" t="s">
        <v>504</v>
      </c>
      <c r="BO8" s="23" t="s">
        <v>504</v>
      </c>
      <c r="BP8" s="23" t="s">
        <v>504</v>
      </c>
      <c r="BQ8" s="23" t="s">
        <v>504</v>
      </c>
      <c r="BR8" s="23" t="s">
        <v>504</v>
      </c>
      <c r="BS8" s="23" t="s">
        <v>504</v>
      </c>
      <c r="BT8" s="23" t="s">
        <v>504</v>
      </c>
      <c r="BU8" s="23" t="s">
        <v>504</v>
      </c>
      <c r="BV8" s="23" t="s">
        <v>504</v>
      </c>
      <c r="BW8" s="23" t="s">
        <v>504</v>
      </c>
      <c r="BX8" s="23" t="s">
        <v>504</v>
      </c>
      <c r="BY8" s="23" t="s">
        <v>504</v>
      </c>
      <c r="BZ8" s="23" t="s">
        <v>504</v>
      </c>
      <c r="CA8" s="23" t="s">
        <v>504</v>
      </c>
      <c r="CB8" s="23" t="s">
        <v>504</v>
      </c>
      <c r="CC8" s="23" t="s">
        <v>504</v>
      </c>
      <c r="CD8" s="23" t="s">
        <v>504</v>
      </c>
      <c r="CE8" s="23" t="s">
        <v>504</v>
      </c>
      <c r="CF8" s="23" t="s">
        <v>504</v>
      </c>
      <c r="CG8" s="23"/>
      <c r="CH8" s="23" t="s">
        <v>504</v>
      </c>
      <c r="CI8" s="23" t="s">
        <v>504</v>
      </c>
      <c r="CJ8" s="23" t="s">
        <v>504</v>
      </c>
      <c r="CK8" s="23" t="s">
        <v>504</v>
      </c>
      <c r="CL8" s="23" t="s">
        <v>504</v>
      </c>
      <c r="CM8" s="23" t="s">
        <v>504</v>
      </c>
      <c r="CN8" s="23" t="s">
        <v>504</v>
      </c>
      <c r="CO8" s="23" t="s">
        <v>504</v>
      </c>
      <c r="CP8" s="23" t="s">
        <v>504</v>
      </c>
      <c r="CQ8" s="23" t="s">
        <v>504</v>
      </c>
      <c r="CR8" s="23" t="s">
        <v>504</v>
      </c>
      <c r="CS8" s="23" t="s">
        <v>504</v>
      </c>
      <c r="CT8" s="23" t="s">
        <v>504</v>
      </c>
      <c r="CU8" s="23" t="s">
        <v>504</v>
      </c>
      <c r="CV8" s="23" t="s">
        <v>504</v>
      </c>
      <c r="CW8" s="23" t="s">
        <v>504</v>
      </c>
      <c r="CX8" s="23" t="s">
        <v>504</v>
      </c>
      <c r="CY8" s="23" t="s">
        <v>504</v>
      </c>
      <c r="CZ8" s="23" t="s">
        <v>504</v>
      </c>
      <c r="DA8" s="23" t="s">
        <v>504</v>
      </c>
      <c r="DB8" s="23" t="s">
        <v>504</v>
      </c>
      <c r="DC8" s="23" t="s">
        <v>504</v>
      </c>
      <c r="DD8" s="23" t="s">
        <v>504</v>
      </c>
      <c r="DE8" s="23" t="s">
        <v>504</v>
      </c>
    </row>
    <row r="9" spans="2:109" x14ac:dyDescent="0.25">
      <c r="B9" s="27" t="s">
        <v>260</v>
      </c>
      <c r="C9" s="24" t="s">
        <v>504</v>
      </c>
      <c r="D9" s="24" t="s">
        <v>504</v>
      </c>
      <c r="E9" s="24" t="s">
        <v>504</v>
      </c>
      <c r="F9" s="24" t="s">
        <v>504</v>
      </c>
      <c r="G9" s="24" t="s">
        <v>504</v>
      </c>
      <c r="H9" s="24">
        <v>1</v>
      </c>
      <c r="I9" s="29"/>
      <c r="J9" s="24">
        <v>1</v>
      </c>
      <c r="K9" s="24"/>
      <c r="L9" s="24"/>
      <c r="M9" s="24"/>
      <c r="N9" s="24"/>
      <c r="O9" s="24"/>
      <c r="P9" s="24"/>
      <c r="Q9" s="24"/>
      <c r="R9" s="24"/>
      <c r="S9" s="24"/>
      <c r="T9" s="24"/>
      <c r="U9" s="24"/>
      <c r="V9" s="24"/>
      <c r="W9" s="24"/>
      <c r="X9" s="24" t="s">
        <v>504</v>
      </c>
      <c r="Y9" s="24" t="s">
        <v>504</v>
      </c>
      <c r="Z9" s="24" t="s">
        <v>504</v>
      </c>
      <c r="AA9" s="24" t="s">
        <v>504</v>
      </c>
      <c r="AB9" s="24" t="s">
        <v>504</v>
      </c>
      <c r="AC9" s="24" t="s">
        <v>504</v>
      </c>
      <c r="AD9" s="24" t="s">
        <v>504</v>
      </c>
      <c r="AE9" s="24" t="s">
        <v>504</v>
      </c>
      <c r="AF9" s="24" t="s">
        <v>504</v>
      </c>
      <c r="AG9" s="24" t="s">
        <v>504</v>
      </c>
      <c r="AH9" s="24" t="s">
        <v>504</v>
      </c>
      <c r="AI9" s="24" t="s">
        <v>504</v>
      </c>
      <c r="AJ9" s="24" t="s">
        <v>504</v>
      </c>
      <c r="AK9" s="24" t="s">
        <v>504</v>
      </c>
      <c r="AL9" s="24" t="s">
        <v>504</v>
      </c>
      <c r="AM9" s="24" t="s">
        <v>504</v>
      </c>
      <c r="AN9" s="24" t="s">
        <v>504</v>
      </c>
      <c r="AO9" s="24" t="s">
        <v>504</v>
      </c>
      <c r="AP9" s="24" t="s">
        <v>504</v>
      </c>
      <c r="AQ9" s="24" t="s">
        <v>504</v>
      </c>
      <c r="AR9" s="24" t="s">
        <v>504</v>
      </c>
      <c r="AS9" s="24" t="s">
        <v>504</v>
      </c>
      <c r="AT9" s="24" t="s">
        <v>504</v>
      </c>
      <c r="AU9" s="24" t="s">
        <v>504</v>
      </c>
      <c r="AV9" s="24" t="s">
        <v>504</v>
      </c>
      <c r="AW9" s="24" t="s">
        <v>504</v>
      </c>
      <c r="AX9" s="24" t="s">
        <v>504</v>
      </c>
      <c r="AY9" s="24" t="s">
        <v>504</v>
      </c>
      <c r="AZ9" s="24" t="s">
        <v>504</v>
      </c>
      <c r="BA9" s="24" t="s">
        <v>504</v>
      </c>
      <c r="BB9" s="24" t="s">
        <v>504</v>
      </c>
      <c r="BC9" s="24" t="s">
        <v>504</v>
      </c>
      <c r="BD9" s="24" t="s">
        <v>504</v>
      </c>
      <c r="BE9" s="24"/>
      <c r="BF9" s="24" t="s">
        <v>504</v>
      </c>
      <c r="BG9" s="24" t="s">
        <v>504</v>
      </c>
      <c r="BH9" s="24" t="s">
        <v>504</v>
      </c>
      <c r="BI9" s="24" t="s">
        <v>504</v>
      </c>
      <c r="BJ9" s="24" t="s">
        <v>504</v>
      </c>
      <c r="BK9" s="24" t="s">
        <v>504</v>
      </c>
      <c r="BL9" s="24" t="s">
        <v>504</v>
      </c>
      <c r="BM9" s="24" t="s">
        <v>504</v>
      </c>
      <c r="BN9" s="24" t="s">
        <v>504</v>
      </c>
      <c r="BO9" s="24" t="s">
        <v>504</v>
      </c>
      <c r="BP9" s="24" t="s">
        <v>504</v>
      </c>
      <c r="BQ9" s="24" t="s">
        <v>504</v>
      </c>
      <c r="BR9" s="24" t="s">
        <v>504</v>
      </c>
      <c r="BS9" s="24" t="s">
        <v>504</v>
      </c>
      <c r="BT9" s="24" t="s">
        <v>504</v>
      </c>
      <c r="BU9" s="24" t="s">
        <v>504</v>
      </c>
      <c r="BV9" s="24" t="s">
        <v>504</v>
      </c>
      <c r="BW9" s="24" t="s">
        <v>504</v>
      </c>
      <c r="BX9" s="24" t="s">
        <v>504</v>
      </c>
      <c r="BY9" s="24" t="s">
        <v>504</v>
      </c>
      <c r="BZ9" s="24" t="s">
        <v>504</v>
      </c>
      <c r="CA9" s="24" t="s">
        <v>504</v>
      </c>
      <c r="CB9" s="24" t="s">
        <v>504</v>
      </c>
      <c r="CC9" s="24" t="s">
        <v>504</v>
      </c>
      <c r="CD9" s="24" t="s">
        <v>504</v>
      </c>
      <c r="CE9" s="24" t="s">
        <v>504</v>
      </c>
      <c r="CF9" s="24" t="s">
        <v>504</v>
      </c>
      <c r="CG9" s="24"/>
      <c r="CH9" s="24" t="s">
        <v>504</v>
      </c>
      <c r="CI9" s="24" t="s">
        <v>504</v>
      </c>
      <c r="CJ9" s="24" t="s">
        <v>504</v>
      </c>
      <c r="CK9" s="24" t="s">
        <v>504</v>
      </c>
      <c r="CL9" s="24" t="s">
        <v>504</v>
      </c>
      <c r="CM9" s="24" t="s">
        <v>504</v>
      </c>
      <c r="CN9" s="24" t="s">
        <v>504</v>
      </c>
      <c r="CO9" s="24" t="s">
        <v>504</v>
      </c>
      <c r="CP9" s="24" t="s">
        <v>504</v>
      </c>
      <c r="CQ9" s="24" t="s">
        <v>504</v>
      </c>
      <c r="CR9" s="24" t="s">
        <v>504</v>
      </c>
      <c r="CS9" s="24" t="s">
        <v>504</v>
      </c>
      <c r="CT9" s="24" t="s">
        <v>504</v>
      </c>
      <c r="CU9" s="24" t="s">
        <v>504</v>
      </c>
      <c r="CV9" s="24" t="s">
        <v>504</v>
      </c>
      <c r="CW9" s="24" t="s">
        <v>504</v>
      </c>
      <c r="CX9" s="24" t="s">
        <v>504</v>
      </c>
      <c r="CY9" s="24" t="s">
        <v>504</v>
      </c>
      <c r="CZ9" s="24" t="s">
        <v>504</v>
      </c>
      <c r="DA9" s="24" t="s">
        <v>504</v>
      </c>
      <c r="DB9" s="24" t="s">
        <v>504</v>
      </c>
      <c r="DC9" s="24" t="s">
        <v>504</v>
      </c>
      <c r="DD9" s="24" t="s">
        <v>504</v>
      </c>
      <c r="DE9" s="24" t="s">
        <v>504</v>
      </c>
    </row>
    <row r="10" spans="2:109" x14ac:dyDescent="0.25">
      <c r="B10" s="28" t="s">
        <v>262</v>
      </c>
      <c r="C10" s="23" t="s">
        <v>504</v>
      </c>
      <c r="D10" s="23" t="s">
        <v>504</v>
      </c>
      <c r="E10" s="23" t="s">
        <v>504</v>
      </c>
      <c r="F10" s="23" t="s">
        <v>504</v>
      </c>
      <c r="G10" s="23" t="s">
        <v>504</v>
      </c>
      <c r="H10" s="23">
        <v>1</v>
      </c>
      <c r="I10" s="23">
        <v>1</v>
      </c>
      <c r="J10" s="30"/>
      <c r="K10" s="23"/>
      <c r="L10" s="23"/>
      <c r="M10" s="23"/>
      <c r="N10" s="23"/>
      <c r="O10" s="23"/>
      <c r="P10" s="23"/>
      <c r="Q10" s="23"/>
      <c r="R10" s="23"/>
      <c r="S10" s="23"/>
      <c r="T10" s="23"/>
      <c r="U10" s="23"/>
      <c r="V10" s="23"/>
      <c r="W10" s="23"/>
      <c r="X10" s="23" t="s">
        <v>504</v>
      </c>
      <c r="Y10" s="23" t="s">
        <v>504</v>
      </c>
      <c r="Z10" s="23" t="s">
        <v>504</v>
      </c>
      <c r="AA10" s="23" t="s">
        <v>504</v>
      </c>
      <c r="AB10" s="23" t="s">
        <v>504</v>
      </c>
      <c r="AC10" s="23" t="s">
        <v>504</v>
      </c>
      <c r="AD10" s="23" t="s">
        <v>504</v>
      </c>
      <c r="AE10" s="23" t="s">
        <v>504</v>
      </c>
      <c r="AF10" s="23" t="s">
        <v>504</v>
      </c>
      <c r="AG10" s="23" t="s">
        <v>504</v>
      </c>
      <c r="AH10" s="23" t="s">
        <v>504</v>
      </c>
      <c r="AI10" s="23" t="s">
        <v>504</v>
      </c>
      <c r="AJ10" s="23" t="s">
        <v>504</v>
      </c>
      <c r="AK10" s="23" t="s">
        <v>504</v>
      </c>
      <c r="AL10" s="23" t="s">
        <v>504</v>
      </c>
      <c r="AM10" s="23" t="s">
        <v>504</v>
      </c>
      <c r="AN10" s="23" t="s">
        <v>504</v>
      </c>
      <c r="AO10" s="23" t="s">
        <v>504</v>
      </c>
      <c r="AP10" s="23" t="s">
        <v>504</v>
      </c>
      <c r="AQ10" s="23" t="s">
        <v>504</v>
      </c>
      <c r="AR10" s="23" t="s">
        <v>504</v>
      </c>
      <c r="AS10" s="23" t="s">
        <v>504</v>
      </c>
      <c r="AT10" s="23" t="s">
        <v>504</v>
      </c>
      <c r="AU10" s="23" t="s">
        <v>504</v>
      </c>
      <c r="AV10" s="23" t="s">
        <v>504</v>
      </c>
      <c r="AW10" s="23" t="s">
        <v>504</v>
      </c>
      <c r="AX10" s="23" t="s">
        <v>504</v>
      </c>
      <c r="AY10" s="23" t="s">
        <v>504</v>
      </c>
      <c r="AZ10" s="23" t="s">
        <v>504</v>
      </c>
      <c r="BA10" s="23" t="s">
        <v>504</v>
      </c>
      <c r="BB10" s="23" t="s">
        <v>504</v>
      </c>
      <c r="BC10" s="23" t="s">
        <v>504</v>
      </c>
      <c r="BD10" s="23" t="s">
        <v>504</v>
      </c>
      <c r="BE10" s="23"/>
      <c r="BF10" s="23" t="s">
        <v>504</v>
      </c>
      <c r="BG10" s="23" t="s">
        <v>504</v>
      </c>
      <c r="BH10" s="23" t="s">
        <v>504</v>
      </c>
      <c r="BI10" s="23" t="s">
        <v>504</v>
      </c>
      <c r="BJ10" s="23" t="s">
        <v>504</v>
      </c>
      <c r="BK10" s="23" t="s">
        <v>504</v>
      </c>
      <c r="BL10" s="23" t="s">
        <v>504</v>
      </c>
      <c r="BM10" s="23" t="s">
        <v>504</v>
      </c>
      <c r="BN10" s="23" t="s">
        <v>504</v>
      </c>
      <c r="BO10" s="23" t="s">
        <v>504</v>
      </c>
      <c r="BP10" s="23" t="s">
        <v>504</v>
      </c>
      <c r="BQ10" s="23" t="s">
        <v>504</v>
      </c>
      <c r="BR10" s="23" t="s">
        <v>504</v>
      </c>
      <c r="BS10" s="23" t="s">
        <v>504</v>
      </c>
      <c r="BT10" s="23" t="s">
        <v>504</v>
      </c>
      <c r="BU10" s="23" t="s">
        <v>504</v>
      </c>
      <c r="BV10" s="23" t="s">
        <v>504</v>
      </c>
      <c r="BW10" s="23" t="s">
        <v>504</v>
      </c>
      <c r="BX10" s="23" t="s">
        <v>504</v>
      </c>
      <c r="BY10" s="23" t="s">
        <v>504</v>
      </c>
      <c r="BZ10" s="23" t="s">
        <v>504</v>
      </c>
      <c r="CA10" s="23" t="s">
        <v>504</v>
      </c>
      <c r="CB10" s="23" t="s">
        <v>504</v>
      </c>
      <c r="CC10" s="23" t="s">
        <v>504</v>
      </c>
      <c r="CD10" s="23" t="s">
        <v>504</v>
      </c>
      <c r="CE10" s="23" t="s">
        <v>504</v>
      </c>
      <c r="CF10" s="23" t="s">
        <v>504</v>
      </c>
      <c r="CG10" s="23"/>
      <c r="CH10" s="23" t="s">
        <v>504</v>
      </c>
      <c r="CI10" s="23" t="s">
        <v>504</v>
      </c>
      <c r="CJ10" s="23" t="s">
        <v>504</v>
      </c>
      <c r="CK10" s="23" t="s">
        <v>504</v>
      </c>
      <c r="CL10" s="23" t="s">
        <v>504</v>
      </c>
      <c r="CM10" s="23" t="s">
        <v>504</v>
      </c>
      <c r="CN10" s="23" t="s">
        <v>504</v>
      </c>
      <c r="CO10" s="23" t="s">
        <v>504</v>
      </c>
      <c r="CP10" s="23" t="s">
        <v>504</v>
      </c>
      <c r="CQ10" s="23" t="s">
        <v>504</v>
      </c>
      <c r="CR10" s="23" t="s">
        <v>504</v>
      </c>
      <c r="CS10" s="23" t="s">
        <v>504</v>
      </c>
      <c r="CT10" s="23" t="s">
        <v>504</v>
      </c>
      <c r="CU10" s="23" t="s">
        <v>504</v>
      </c>
      <c r="CV10" s="23" t="s">
        <v>504</v>
      </c>
      <c r="CW10" s="23" t="s">
        <v>504</v>
      </c>
      <c r="CX10" s="23" t="s">
        <v>504</v>
      </c>
      <c r="CY10" s="23" t="s">
        <v>504</v>
      </c>
      <c r="CZ10" s="23" t="s">
        <v>504</v>
      </c>
      <c r="DA10" s="23" t="s">
        <v>504</v>
      </c>
      <c r="DB10" s="23" t="s">
        <v>504</v>
      </c>
      <c r="DC10" s="23" t="s">
        <v>504</v>
      </c>
      <c r="DD10" s="23" t="s">
        <v>504</v>
      </c>
      <c r="DE10" s="23" t="s">
        <v>504</v>
      </c>
    </row>
    <row r="11" spans="2:109" x14ac:dyDescent="0.25">
      <c r="B11" s="27" t="s">
        <v>127</v>
      </c>
      <c r="C11" s="24" t="s">
        <v>504</v>
      </c>
      <c r="D11" s="24" t="s">
        <v>504</v>
      </c>
      <c r="E11" s="24" t="s">
        <v>504</v>
      </c>
      <c r="F11" s="24" t="s">
        <v>504</v>
      </c>
      <c r="G11" s="24" t="s">
        <v>504</v>
      </c>
      <c r="H11" s="24" t="s">
        <v>504</v>
      </c>
      <c r="I11" s="24"/>
      <c r="J11" s="24"/>
      <c r="K11" s="29"/>
      <c r="M11" s="24"/>
      <c r="N11" s="24"/>
      <c r="O11" s="24"/>
      <c r="P11" s="24"/>
      <c r="Q11" s="24"/>
      <c r="R11" s="24"/>
      <c r="S11" s="24"/>
      <c r="T11" s="24"/>
      <c r="U11" s="24"/>
      <c r="V11" s="24"/>
      <c r="W11" s="24"/>
      <c r="X11" s="24" t="s">
        <v>504</v>
      </c>
      <c r="Y11" s="24" t="s">
        <v>504</v>
      </c>
      <c r="Z11" s="24" t="s">
        <v>504</v>
      </c>
      <c r="AA11" s="24" t="s">
        <v>504</v>
      </c>
      <c r="AB11" s="24" t="s">
        <v>504</v>
      </c>
      <c r="AC11" s="24" t="s">
        <v>504</v>
      </c>
      <c r="AD11" s="24" t="s">
        <v>504</v>
      </c>
      <c r="AE11" s="24" t="s">
        <v>504</v>
      </c>
      <c r="AF11" s="24" t="s">
        <v>504</v>
      </c>
      <c r="AG11" s="24" t="s">
        <v>504</v>
      </c>
      <c r="AH11" s="24" t="s">
        <v>504</v>
      </c>
      <c r="AI11" s="24">
        <v>1</v>
      </c>
      <c r="AJ11" s="24" t="s">
        <v>504</v>
      </c>
      <c r="AK11" s="24" t="s">
        <v>504</v>
      </c>
      <c r="AL11" s="24" t="s">
        <v>504</v>
      </c>
      <c r="AM11" s="24" t="s">
        <v>504</v>
      </c>
      <c r="AN11" s="24" t="s">
        <v>504</v>
      </c>
      <c r="AO11" s="24" t="s">
        <v>504</v>
      </c>
      <c r="AP11" s="24" t="s">
        <v>504</v>
      </c>
      <c r="AQ11" s="24" t="s">
        <v>504</v>
      </c>
      <c r="AR11" s="24" t="s">
        <v>504</v>
      </c>
      <c r="AS11" s="24" t="s">
        <v>504</v>
      </c>
      <c r="AT11" s="24" t="s">
        <v>504</v>
      </c>
      <c r="AU11" s="24" t="s">
        <v>504</v>
      </c>
      <c r="AV11" s="24" t="s">
        <v>504</v>
      </c>
      <c r="AW11" s="24" t="s">
        <v>504</v>
      </c>
      <c r="AX11" s="24" t="s">
        <v>504</v>
      </c>
      <c r="AY11" s="24" t="s">
        <v>504</v>
      </c>
      <c r="AZ11" s="24" t="s">
        <v>504</v>
      </c>
      <c r="BA11" s="24" t="s">
        <v>504</v>
      </c>
      <c r="BB11" s="24" t="s">
        <v>504</v>
      </c>
      <c r="BC11" s="24" t="s">
        <v>504</v>
      </c>
      <c r="BD11" s="24" t="s">
        <v>504</v>
      </c>
      <c r="BE11" s="24"/>
      <c r="BF11" s="24" t="s">
        <v>504</v>
      </c>
      <c r="BG11" s="24" t="s">
        <v>504</v>
      </c>
      <c r="BH11" s="24" t="s">
        <v>504</v>
      </c>
      <c r="BI11" s="24" t="s">
        <v>504</v>
      </c>
      <c r="BJ11" s="24" t="s">
        <v>504</v>
      </c>
      <c r="BK11" s="24" t="s">
        <v>504</v>
      </c>
      <c r="BL11" s="24" t="s">
        <v>504</v>
      </c>
      <c r="BM11" s="24" t="s">
        <v>504</v>
      </c>
      <c r="BN11" s="24" t="s">
        <v>504</v>
      </c>
      <c r="BO11" s="24" t="s">
        <v>504</v>
      </c>
      <c r="BP11" s="24" t="s">
        <v>504</v>
      </c>
      <c r="BQ11" s="24" t="s">
        <v>504</v>
      </c>
      <c r="BR11" s="24" t="s">
        <v>504</v>
      </c>
      <c r="BS11" s="24" t="s">
        <v>504</v>
      </c>
      <c r="BT11" s="24" t="s">
        <v>504</v>
      </c>
      <c r="BU11" s="24" t="s">
        <v>504</v>
      </c>
      <c r="BV11" s="24" t="s">
        <v>504</v>
      </c>
      <c r="BW11" s="24" t="s">
        <v>504</v>
      </c>
      <c r="BX11" s="24" t="s">
        <v>504</v>
      </c>
      <c r="BY11" s="24" t="s">
        <v>504</v>
      </c>
      <c r="BZ11" s="24" t="s">
        <v>504</v>
      </c>
      <c r="CA11" s="24" t="s">
        <v>504</v>
      </c>
      <c r="CB11" s="24" t="s">
        <v>504</v>
      </c>
      <c r="CC11" s="24" t="s">
        <v>504</v>
      </c>
      <c r="CD11" s="24" t="s">
        <v>504</v>
      </c>
      <c r="CE11" s="24" t="s">
        <v>504</v>
      </c>
      <c r="CF11" s="24" t="s">
        <v>504</v>
      </c>
      <c r="CG11" s="24"/>
      <c r="CH11" s="24" t="s">
        <v>504</v>
      </c>
      <c r="CI11" s="24" t="s">
        <v>504</v>
      </c>
      <c r="CJ11" s="24" t="s">
        <v>504</v>
      </c>
      <c r="CK11" s="24" t="s">
        <v>504</v>
      </c>
      <c r="CL11" s="24" t="s">
        <v>504</v>
      </c>
      <c r="CM11" s="24" t="s">
        <v>504</v>
      </c>
      <c r="CN11" s="24" t="s">
        <v>504</v>
      </c>
      <c r="CO11" s="24" t="s">
        <v>504</v>
      </c>
      <c r="CP11" s="24" t="s">
        <v>504</v>
      </c>
      <c r="CQ11" s="24" t="s">
        <v>504</v>
      </c>
      <c r="CR11" s="24" t="s">
        <v>504</v>
      </c>
      <c r="CS11" s="24" t="s">
        <v>504</v>
      </c>
      <c r="CT11" s="24" t="s">
        <v>504</v>
      </c>
      <c r="CU11" s="24" t="s">
        <v>504</v>
      </c>
      <c r="CV11" s="24" t="s">
        <v>504</v>
      </c>
      <c r="CW11" s="24" t="s">
        <v>504</v>
      </c>
      <c r="CX11" s="24">
        <v>1</v>
      </c>
      <c r="CY11" s="24" t="s">
        <v>504</v>
      </c>
      <c r="CZ11" s="24" t="s">
        <v>504</v>
      </c>
      <c r="DA11" s="24" t="s">
        <v>504</v>
      </c>
      <c r="DB11" s="24" t="s">
        <v>504</v>
      </c>
      <c r="DC11" s="24" t="s">
        <v>504</v>
      </c>
      <c r="DD11" s="24" t="s">
        <v>504</v>
      </c>
      <c r="DE11" s="24" t="s">
        <v>504</v>
      </c>
    </row>
    <row r="12" spans="2:109" x14ac:dyDescent="0.25">
      <c r="B12" s="27" t="s">
        <v>371</v>
      </c>
      <c r="C12" s="24"/>
      <c r="D12" s="24"/>
      <c r="E12" s="24"/>
      <c r="F12" s="24"/>
      <c r="G12" s="24"/>
      <c r="H12" s="24"/>
      <c r="I12" s="24"/>
      <c r="J12" s="24"/>
      <c r="L12" s="29"/>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v>1</v>
      </c>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row>
    <row r="13" spans="2:109" x14ac:dyDescent="0.25">
      <c r="B13" s="28" t="s">
        <v>514</v>
      </c>
      <c r="C13" s="23" t="s">
        <v>504</v>
      </c>
      <c r="D13" s="23" t="s">
        <v>504</v>
      </c>
      <c r="E13" s="23" t="s">
        <v>504</v>
      </c>
      <c r="F13" s="23" t="s">
        <v>504</v>
      </c>
      <c r="G13" s="23" t="s">
        <v>504</v>
      </c>
      <c r="H13" s="23" t="s">
        <v>504</v>
      </c>
      <c r="I13" s="23"/>
      <c r="J13" s="23"/>
      <c r="K13" s="23"/>
      <c r="L13" s="23"/>
      <c r="M13" s="30"/>
      <c r="N13" s="23"/>
      <c r="O13" s="23"/>
      <c r="P13" s="23"/>
      <c r="Q13" s="23"/>
      <c r="R13" s="23"/>
      <c r="S13" s="23"/>
      <c r="T13" s="23"/>
      <c r="U13" s="23"/>
      <c r="V13" s="23"/>
      <c r="W13" s="23"/>
      <c r="X13" s="23" t="s">
        <v>504</v>
      </c>
      <c r="Y13" s="23" t="s">
        <v>504</v>
      </c>
      <c r="Z13" s="23" t="s">
        <v>504</v>
      </c>
      <c r="AA13" s="23" t="s">
        <v>504</v>
      </c>
      <c r="AB13" s="23" t="s">
        <v>504</v>
      </c>
      <c r="AC13" s="23" t="s">
        <v>504</v>
      </c>
      <c r="AD13" s="23" t="s">
        <v>504</v>
      </c>
      <c r="AE13" s="23" t="s">
        <v>504</v>
      </c>
      <c r="AF13" s="23" t="s">
        <v>504</v>
      </c>
      <c r="AG13" s="23" t="s">
        <v>504</v>
      </c>
      <c r="AH13" s="23" t="s">
        <v>504</v>
      </c>
      <c r="AI13" s="23" t="s">
        <v>504</v>
      </c>
      <c r="AJ13" s="23" t="s">
        <v>504</v>
      </c>
      <c r="AK13" s="23" t="s">
        <v>504</v>
      </c>
      <c r="AL13" s="23" t="s">
        <v>504</v>
      </c>
      <c r="AM13" s="23" t="s">
        <v>504</v>
      </c>
      <c r="AN13" s="23" t="s">
        <v>504</v>
      </c>
      <c r="AO13" s="23" t="s">
        <v>504</v>
      </c>
      <c r="AP13" s="23" t="s">
        <v>504</v>
      </c>
      <c r="AQ13" s="23" t="s">
        <v>504</v>
      </c>
      <c r="AR13" s="23" t="s">
        <v>504</v>
      </c>
      <c r="AS13" s="23" t="s">
        <v>504</v>
      </c>
      <c r="AT13" s="23" t="s">
        <v>504</v>
      </c>
      <c r="AU13" s="23" t="s">
        <v>504</v>
      </c>
      <c r="AV13" s="23" t="s">
        <v>504</v>
      </c>
      <c r="AW13" s="23" t="s">
        <v>504</v>
      </c>
      <c r="AX13" s="23" t="s">
        <v>504</v>
      </c>
      <c r="AY13" s="23" t="s">
        <v>504</v>
      </c>
      <c r="AZ13" s="23" t="s">
        <v>504</v>
      </c>
      <c r="BA13" s="23" t="s">
        <v>504</v>
      </c>
      <c r="BB13" s="23" t="s">
        <v>504</v>
      </c>
      <c r="BC13" s="23" t="s">
        <v>504</v>
      </c>
      <c r="BD13" s="23" t="s">
        <v>504</v>
      </c>
      <c r="BE13" s="23"/>
      <c r="BF13" s="23" t="s">
        <v>504</v>
      </c>
      <c r="BG13" s="23" t="s">
        <v>504</v>
      </c>
      <c r="BH13" s="23" t="s">
        <v>504</v>
      </c>
      <c r="BI13" s="23" t="s">
        <v>504</v>
      </c>
      <c r="BJ13" s="23" t="s">
        <v>504</v>
      </c>
      <c r="BK13" s="23" t="s">
        <v>504</v>
      </c>
      <c r="BL13" s="23" t="s">
        <v>504</v>
      </c>
      <c r="BM13" s="23" t="s">
        <v>504</v>
      </c>
      <c r="BN13" s="23" t="s">
        <v>504</v>
      </c>
      <c r="BO13" s="23" t="s">
        <v>504</v>
      </c>
      <c r="BP13" s="23" t="s">
        <v>504</v>
      </c>
      <c r="BQ13" s="23" t="s">
        <v>504</v>
      </c>
      <c r="BR13" s="23" t="s">
        <v>504</v>
      </c>
      <c r="BS13" s="23" t="s">
        <v>504</v>
      </c>
      <c r="BT13" s="23" t="s">
        <v>504</v>
      </c>
      <c r="BU13" s="23" t="s">
        <v>504</v>
      </c>
      <c r="BV13" s="23" t="s">
        <v>504</v>
      </c>
      <c r="BW13" s="23" t="s">
        <v>504</v>
      </c>
      <c r="BX13" s="23" t="s">
        <v>504</v>
      </c>
      <c r="BY13" s="23" t="s">
        <v>504</v>
      </c>
      <c r="BZ13" s="23" t="s">
        <v>504</v>
      </c>
      <c r="CA13" s="23" t="s">
        <v>504</v>
      </c>
      <c r="CB13" s="23" t="s">
        <v>504</v>
      </c>
      <c r="CC13" s="23" t="s">
        <v>504</v>
      </c>
      <c r="CD13" s="23" t="s">
        <v>504</v>
      </c>
      <c r="CE13" s="23" t="s">
        <v>504</v>
      </c>
      <c r="CF13" s="23">
        <v>1</v>
      </c>
      <c r="CG13" s="23"/>
      <c r="CH13" s="23" t="s">
        <v>504</v>
      </c>
      <c r="CI13" s="23" t="s">
        <v>504</v>
      </c>
      <c r="CJ13" s="23" t="s">
        <v>504</v>
      </c>
      <c r="CK13" s="23" t="s">
        <v>504</v>
      </c>
      <c r="CL13" s="23" t="s">
        <v>504</v>
      </c>
      <c r="CM13" s="23" t="s">
        <v>504</v>
      </c>
      <c r="CN13" s="23" t="s">
        <v>504</v>
      </c>
      <c r="CO13" s="23" t="s">
        <v>504</v>
      </c>
      <c r="CP13" s="23" t="s">
        <v>504</v>
      </c>
      <c r="CQ13" s="23" t="s">
        <v>504</v>
      </c>
      <c r="CR13" s="23" t="s">
        <v>504</v>
      </c>
      <c r="CS13" s="23" t="s">
        <v>504</v>
      </c>
      <c r="CT13" s="23" t="s">
        <v>504</v>
      </c>
      <c r="CU13" s="23" t="s">
        <v>504</v>
      </c>
      <c r="CV13" s="23" t="s">
        <v>504</v>
      </c>
      <c r="CW13" s="23" t="s">
        <v>504</v>
      </c>
      <c r="CX13" s="23" t="s">
        <v>504</v>
      </c>
      <c r="CY13" s="23" t="s">
        <v>504</v>
      </c>
      <c r="CZ13" s="23" t="s">
        <v>504</v>
      </c>
      <c r="DA13" s="23" t="s">
        <v>504</v>
      </c>
      <c r="DB13" s="23" t="s">
        <v>504</v>
      </c>
      <c r="DC13" s="23" t="s">
        <v>504</v>
      </c>
      <c r="DD13" s="23" t="s">
        <v>504</v>
      </c>
      <c r="DE13" s="23" t="s">
        <v>504</v>
      </c>
    </row>
    <row r="14" spans="2:109" x14ac:dyDescent="0.25">
      <c r="B14" s="27" t="s">
        <v>28</v>
      </c>
      <c r="C14" s="24" t="s">
        <v>504</v>
      </c>
      <c r="D14" s="24" t="s">
        <v>504</v>
      </c>
      <c r="E14" s="24" t="s">
        <v>504</v>
      </c>
      <c r="F14" s="24" t="s">
        <v>504</v>
      </c>
      <c r="G14" s="24" t="s">
        <v>504</v>
      </c>
      <c r="H14" s="24" t="s">
        <v>504</v>
      </c>
      <c r="I14" s="24"/>
      <c r="J14" s="24"/>
      <c r="K14" s="24"/>
      <c r="L14" s="24"/>
      <c r="M14" s="24"/>
      <c r="N14" s="29"/>
      <c r="O14" s="24"/>
      <c r="P14" s="24"/>
      <c r="Q14" s="24"/>
      <c r="R14" s="24"/>
      <c r="S14" s="24"/>
      <c r="T14" s="24"/>
      <c r="U14" s="24"/>
      <c r="V14" s="24"/>
      <c r="W14" s="24"/>
      <c r="X14" s="24" t="s">
        <v>504</v>
      </c>
      <c r="Y14" s="24" t="s">
        <v>504</v>
      </c>
      <c r="Z14" s="24" t="s">
        <v>504</v>
      </c>
      <c r="AA14" s="24" t="s">
        <v>504</v>
      </c>
      <c r="AB14" s="24" t="s">
        <v>504</v>
      </c>
      <c r="AC14" s="24" t="s">
        <v>504</v>
      </c>
      <c r="AD14" s="24" t="s">
        <v>504</v>
      </c>
      <c r="AE14" s="24" t="s">
        <v>504</v>
      </c>
      <c r="AF14" s="24" t="s">
        <v>504</v>
      </c>
      <c r="AG14" s="24" t="s">
        <v>504</v>
      </c>
      <c r="AH14" s="24" t="s">
        <v>504</v>
      </c>
      <c r="AI14" s="24" t="s">
        <v>504</v>
      </c>
      <c r="AJ14" s="24" t="s">
        <v>504</v>
      </c>
      <c r="AK14" s="24" t="s">
        <v>504</v>
      </c>
      <c r="AL14" s="24" t="s">
        <v>504</v>
      </c>
      <c r="AM14" s="24" t="s">
        <v>504</v>
      </c>
      <c r="AN14" s="24" t="s">
        <v>504</v>
      </c>
      <c r="AO14" s="24" t="s">
        <v>504</v>
      </c>
      <c r="AP14" s="24" t="s">
        <v>504</v>
      </c>
      <c r="AQ14" s="24" t="s">
        <v>504</v>
      </c>
      <c r="AR14" s="24" t="s">
        <v>504</v>
      </c>
      <c r="AS14" s="24" t="s">
        <v>504</v>
      </c>
      <c r="AT14" s="24" t="s">
        <v>504</v>
      </c>
      <c r="AU14" s="24" t="s">
        <v>504</v>
      </c>
      <c r="AV14" s="24" t="s">
        <v>504</v>
      </c>
      <c r="AW14" s="24" t="s">
        <v>504</v>
      </c>
      <c r="AX14" s="24" t="s">
        <v>504</v>
      </c>
      <c r="AY14" s="24" t="s">
        <v>504</v>
      </c>
      <c r="AZ14" s="24" t="s">
        <v>504</v>
      </c>
      <c r="BA14" s="24" t="s">
        <v>504</v>
      </c>
      <c r="BB14" s="24" t="s">
        <v>504</v>
      </c>
      <c r="BC14" s="24" t="s">
        <v>504</v>
      </c>
      <c r="BD14" s="24" t="s">
        <v>504</v>
      </c>
      <c r="BE14" s="24"/>
      <c r="BF14" s="24" t="s">
        <v>504</v>
      </c>
      <c r="BG14" s="24" t="s">
        <v>504</v>
      </c>
      <c r="BH14" s="24" t="s">
        <v>504</v>
      </c>
      <c r="BI14" s="24" t="s">
        <v>504</v>
      </c>
      <c r="BJ14" s="24" t="s">
        <v>504</v>
      </c>
      <c r="BK14" s="24" t="s">
        <v>504</v>
      </c>
      <c r="BL14" s="24" t="s">
        <v>504</v>
      </c>
      <c r="BM14" s="24" t="s">
        <v>504</v>
      </c>
      <c r="BN14" s="24" t="s">
        <v>504</v>
      </c>
      <c r="BO14" s="24" t="s">
        <v>504</v>
      </c>
      <c r="BP14" s="24" t="s">
        <v>504</v>
      </c>
      <c r="BQ14" s="24" t="s">
        <v>504</v>
      </c>
      <c r="BR14" s="24" t="s">
        <v>504</v>
      </c>
      <c r="BS14" s="24" t="s">
        <v>504</v>
      </c>
      <c r="BT14" s="24" t="s">
        <v>504</v>
      </c>
      <c r="BU14" s="24">
        <v>1</v>
      </c>
      <c r="BV14" s="24" t="s">
        <v>504</v>
      </c>
      <c r="BW14" s="24" t="s">
        <v>504</v>
      </c>
      <c r="BX14" s="24" t="s">
        <v>504</v>
      </c>
      <c r="BY14" s="24" t="s">
        <v>504</v>
      </c>
      <c r="BZ14" s="24" t="s">
        <v>504</v>
      </c>
      <c r="CA14" s="24" t="s">
        <v>504</v>
      </c>
      <c r="CB14" s="24" t="s">
        <v>504</v>
      </c>
      <c r="CC14" s="24" t="s">
        <v>504</v>
      </c>
      <c r="CD14" s="24" t="s">
        <v>504</v>
      </c>
      <c r="CE14" s="24" t="s">
        <v>504</v>
      </c>
      <c r="CF14" s="24" t="s">
        <v>504</v>
      </c>
      <c r="CG14" s="24"/>
      <c r="CH14" s="24" t="s">
        <v>504</v>
      </c>
      <c r="CI14" s="24" t="s">
        <v>504</v>
      </c>
      <c r="CJ14" s="24" t="s">
        <v>504</v>
      </c>
      <c r="CK14" s="24" t="s">
        <v>504</v>
      </c>
      <c r="CL14" s="24" t="s">
        <v>504</v>
      </c>
      <c r="CM14" s="24" t="s">
        <v>504</v>
      </c>
      <c r="CN14" s="24" t="s">
        <v>504</v>
      </c>
      <c r="CO14" s="24" t="s">
        <v>504</v>
      </c>
      <c r="CP14" s="24" t="s">
        <v>504</v>
      </c>
      <c r="CQ14" s="24" t="s">
        <v>504</v>
      </c>
      <c r="CR14" s="24" t="s">
        <v>504</v>
      </c>
      <c r="CS14" s="24" t="s">
        <v>504</v>
      </c>
      <c r="CT14" s="24" t="s">
        <v>504</v>
      </c>
      <c r="CU14" s="24" t="s">
        <v>504</v>
      </c>
      <c r="CV14" s="24" t="s">
        <v>504</v>
      </c>
      <c r="CW14" s="24" t="s">
        <v>504</v>
      </c>
      <c r="CX14" s="24" t="s">
        <v>504</v>
      </c>
      <c r="CY14" s="24" t="s">
        <v>504</v>
      </c>
      <c r="CZ14" s="24" t="s">
        <v>504</v>
      </c>
      <c r="DA14" s="24" t="s">
        <v>504</v>
      </c>
      <c r="DB14" s="24" t="s">
        <v>504</v>
      </c>
      <c r="DC14" s="24" t="s">
        <v>504</v>
      </c>
      <c r="DD14" s="24" t="s">
        <v>504</v>
      </c>
      <c r="DE14" s="24" t="s">
        <v>504</v>
      </c>
    </row>
    <row r="15" spans="2:109" x14ac:dyDescent="0.25">
      <c r="B15" s="28" t="s">
        <v>378</v>
      </c>
      <c r="C15" s="23" t="s">
        <v>504</v>
      </c>
      <c r="D15" s="23" t="s">
        <v>504</v>
      </c>
      <c r="E15" s="23" t="s">
        <v>504</v>
      </c>
      <c r="F15" s="23" t="s">
        <v>504</v>
      </c>
      <c r="G15" s="23" t="s">
        <v>504</v>
      </c>
      <c r="H15" s="23" t="s">
        <v>504</v>
      </c>
      <c r="I15" s="23"/>
      <c r="J15" s="23"/>
      <c r="K15" s="23"/>
      <c r="L15" s="23"/>
      <c r="M15" s="23"/>
      <c r="N15" s="23"/>
      <c r="O15" s="30"/>
      <c r="P15" s="23"/>
      <c r="Q15" s="23"/>
      <c r="R15" s="23"/>
      <c r="S15" s="23"/>
      <c r="T15" s="23"/>
      <c r="U15" s="23"/>
      <c r="V15" s="23"/>
      <c r="W15" s="23"/>
      <c r="X15" s="23" t="s">
        <v>504</v>
      </c>
      <c r="Y15" s="23" t="s">
        <v>504</v>
      </c>
      <c r="Z15" s="23" t="s">
        <v>504</v>
      </c>
      <c r="AA15" s="23" t="s">
        <v>504</v>
      </c>
      <c r="AB15" s="23" t="s">
        <v>504</v>
      </c>
      <c r="AC15" s="23" t="s">
        <v>504</v>
      </c>
      <c r="AD15" s="23" t="s">
        <v>504</v>
      </c>
      <c r="AE15" s="23" t="s">
        <v>504</v>
      </c>
      <c r="AF15" s="23" t="s">
        <v>504</v>
      </c>
      <c r="AG15" s="23" t="s">
        <v>504</v>
      </c>
      <c r="AH15" s="23" t="s">
        <v>504</v>
      </c>
      <c r="AI15" s="23" t="s">
        <v>504</v>
      </c>
      <c r="AJ15" s="23" t="s">
        <v>504</v>
      </c>
      <c r="AK15" s="23" t="s">
        <v>504</v>
      </c>
      <c r="AL15" s="23" t="s">
        <v>504</v>
      </c>
      <c r="AM15" s="23" t="s">
        <v>504</v>
      </c>
      <c r="AN15" s="23" t="s">
        <v>504</v>
      </c>
      <c r="AO15" s="23" t="s">
        <v>504</v>
      </c>
      <c r="AP15" s="23" t="s">
        <v>504</v>
      </c>
      <c r="AQ15" s="23" t="s">
        <v>504</v>
      </c>
      <c r="AR15" s="23" t="s">
        <v>504</v>
      </c>
      <c r="AS15" s="23" t="s">
        <v>504</v>
      </c>
      <c r="AT15" s="23" t="s">
        <v>504</v>
      </c>
      <c r="AU15" s="23" t="s">
        <v>504</v>
      </c>
      <c r="AV15" s="23" t="s">
        <v>504</v>
      </c>
      <c r="AW15" s="23" t="s">
        <v>504</v>
      </c>
      <c r="AX15" s="23" t="s">
        <v>504</v>
      </c>
      <c r="AY15" s="23" t="s">
        <v>504</v>
      </c>
      <c r="AZ15" s="23" t="s">
        <v>504</v>
      </c>
      <c r="BA15" s="23" t="s">
        <v>504</v>
      </c>
      <c r="BB15" s="23" t="s">
        <v>504</v>
      </c>
      <c r="BC15" s="23" t="s">
        <v>504</v>
      </c>
      <c r="BD15" s="23" t="s">
        <v>504</v>
      </c>
      <c r="BE15" s="23"/>
      <c r="BF15" s="23" t="s">
        <v>504</v>
      </c>
      <c r="BG15" s="23" t="s">
        <v>504</v>
      </c>
      <c r="BH15" s="23" t="s">
        <v>504</v>
      </c>
      <c r="BI15" s="23" t="s">
        <v>504</v>
      </c>
      <c r="BJ15" s="23" t="s">
        <v>504</v>
      </c>
      <c r="BK15" s="23" t="s">
        <v>504</v>
      </c>
      <c r="BL15" s="23" t="s">
        <v>504</v>
      </c>
      <c r="BM15" s="23" t="s">
        <v>504</v>
      </c>
      <c r="BN15" s="23" t="s">
        <v>504</v>
      </c>
      <c r="BO15" s="23" t="s">
        <v>504</v>
      </c>
      <c r="BP15" s="23" t="s">
        <v>504</v>
      </c>
      <c r="BQ15" s="23" t="s">
        <v>504</v>
      </c>
      <c r="BR15" s="23" t="s">
        <v>504</v>
      </c>
      <c r="BS15" s="23" t="s">
        <v>504</v>
      </c>
      <c r="BT15" s="23" t="s">
        <v>504</v>
      </c>
      <c r="BU15" s="23" t="s">
        <v>504</v>
      </c>
      <c r="BV15" s="23" t="s">
        <v>504</v>
      </c>
      <c r="BW15" s="23" t="s">
        <v>504</v>
      </c>
      <c r="BX15" s="23" t="s">
        <v>504</v>
      </c>
      <c r="BY15" s="23" t="s">
        <v>504</v>
      </c>
      <c r="BZ15" s="23" t="s">
        <v>504</v>
      </c>
      <c r="CA15" s="23" t="s">
        <v>504</v>
      </c>
      <c r="CB15" s="23" t="s">
        <v>504</v>
      </c>
      <c r="CC15" s="23" t="s">
        <v>504</v>
      </c>
      <c r="CD15" s="23" t="s">
        <v>504</v>
      </c>
      <c r="CE15" s="23">
        <v>1</v>
      </c>
      <c r="CF15" s="23" t="s">
        <v>504</v>
      </c>
      <c r="CG15" s="23"/>
      <c r="CH15" s="23" t="s">
        <v>504</v>
      </c>
      <c r="CI15" s="23" t="s">
        <v>504</v>
      </c>
      <c r="CJ15" s="23" t="s">
        <v>504</v>
      </c>
      <c r="CK15" s="23" t="s">
        <v>504</v>
      </c>
      <c r="CL15" s="23" t="s">
        <v>504</v>
      </c>
      <c r="CM15" s="23" t="s">
        <v>504</v>
      </c>
      <c r="CN15" s="23" t="s">
        <v>504</v>
      </c>
      <c r="CO15" s="23" t="s">
        <v>504</v>
      </c>
      <c r="CP15" s="23" t="s">
        <v>504</v>
      </c>
      <c r="CQ15" s="23" t="s">
        <v>504</v>
      </c>
      <c r="CR15" s="23" t="s">
        <v>504</v>
      </c>
      <c r="CS15" s="23" t="s">
        <v>504</v>
      </c>
      <c r="CT15" s="23" t="s">
        <v>504</v>
      </c>
      <c r="CU15" s="23" t="s">
        <v>504</v>
      </c>
      <c r="CV15" s="23" t="s">
        <v>504</v>
      </c>
      <c r="CW15" s="23" t="s">
        <v>504</v>
      </c>
      <c r="CX15" s="23" t="s">
        <v>504</v>
      </c>
      <c r="CY15" s="23" t="s">
        <v>504</v>
      </c>
      <c r="CZ15" s="23" t="s">
        <v>504</v>
      </c>
      <c r="DA15" s="23" t="s">
        <v>504</v>
      </c>
      <c r="DB15" s="23" t="s">
        <v>504</v>
      </c>
      <c r="DC15" s="23" t="s">
        <v>504</v>
      </c>
      <c r="DD15" s="23" t="s">
        <v>504</v>
      </c>
      <c r="DE15" s="23" t="s">
        <v>504</v>
      </c>
    </row>
    <row r="16" spans="2:109" x14ac:dyDescent="0.25">
      <c r="B16" s="27" t="s">
        <v>450</v>
      </c>
      <c r="C16" s="24" t="s">
        <v>504</v>
      </c>
      <c r="D16" s="24" t="s">
        <v>504</v>
      </c>
      <c r="E16" s="24" t="s">
        <v>504</v>
      </c>
      <c r="F16" s="24" t="s">
        <v>504</v>
      </c>
      <c r="G16" s="24" t="s">
        <v>504</v>
      </c>
      <c r="H16" s="24" t="s">
        <v>504</v>
      </c>
      <c r="I16" s="24"/>
      <c r="J16" s="24"/>
      <c r="K16" s="24"/>
      <c r="L16" s="24"/>
      <c r="M16" s="24"/>
      <c r="N16" s="24"/>
      <c r="O16" s="24"/>
      <c r="P16" s="29"/>
      <c r="Q16" s="24"/>
      <c r="R16" s="24"/>
      <c r="S16" s="24"/>
      <c r="T16" s="24"/>
      <c r="U16" s="24"/>
      <c r="V16" s="24"/>
      <c r="W16" s="24"/>
      <c r="X16" s="24" t="s">
        <v>504</v>
      </c>
      <c r="Y16" s="24" t="s">
        <v>504</v>
      </c>
      <c r="Z16" s="24" t="s">
        <v>504</v>
      </c>
      <c r="AA16" s="24" t="s">
        <v>504</v>
      </c>
      <c r="AB16" s="24" t="s">
        <v>504</v>
      </c>
      <c r="AC16" s="24" t="s">
        <v>504</v>
      </c>
      <c r="AD16" s="24">
        <v>1</v>
      </c>
      <c r="AE16" s="24" t="s">
        <v>504</v>
      </c>
      <c r="AF16" s="24" t="s">
        <v>504</v>
      </c>
      <c r="AG16" s="24" t="s">
        <v>504</v>
      </c>
      <c r="AH16" s="24" t="s">
        <v>504</v>
      </c>
      <c r="AI16" s="24" t="s">
        <v>504</v>
      </c>
      <c r="AJ16" s="24" t="s">
        <v>504</v>
      </c>
      <c r="AK16" s="24" t="s">
        <v>504</v>
      </c>
      <c r="AL16" s="24" t="s">
        <v>504</v>
      </c>
      <c r="AM16" s="24" t="s">
        <v>504</v>
      </c>
      <c r="AN16" s="24" t="s">
        <v>504</v>
      </c>
      <c r="AO16" s="24" t="s">
        <v>504</v>
      </c>
      <c r="AP16" s="24" t="s">
        <v>504</v>
      </c>
      <c r="AQ16" s="24" t="s">
        <v>504</v>
      </c>
      <c r="AR16" s="24" t="s">
        <v>504</v>
      </c>
      <c r="AS16" s="24" t="s">
        <v>504</v>
      </c>
      <c r="AT16" s="24" t="s">
        <v>504</v>
      </c>
      <c r="AU16" s="24" t="s">
        <v>504</v>
      </c>
      <c r="AV16" s="24" t="s">
        <v>504</v>
      </c>
      <c r="AW16" s="24" t="s">
        <v>504</v>
      </c>
      <c r="AX16" s="24" t="s">
        <v>504</v>
      </c>
      <c r="AY16" s="24" t="s">
        <v>504</v>
      </c>
      <c r="AZ16" s="24" t="s">
        <v>504</v>
      </c>
      <c r="BA16" s="24" t="s">
        <v>504</v>
      </c>
      <c r="BB16" s="24" t="s">
        <v>504</v>
      </c>
      <c r="BC16" s="24" t="s">
        <v>504</v>
      </c>
      <c r="BD16" s="24" t="s">
        <v>504</v>
      </c>
      <c r="BE16" s="24"/>
      <c r="BF16" s="24" t="s">
        <v>504</v>
      </c>
      <c r="BG16" s="24" t="s">
        <v>504</v>
      </c>
      <c r="BH16" s="24" t="s">
        <v>504</v>
      </c>
      <c r="BI16" s="24" t="s">
        <v>504</v>
      </c>
      <c r="BJ16" s="24" t="s">
        <v>504</v>
      </c>
      <c r="BK16" s="24" t="s">
        <v>504</v>
      </c>
      <c r="BL16" s="24" t="s">
        <v>504</v>
      </c>
      <c r="BM16" s="24" t="s">
        <v>504</v>
      </c>
      <c r="BN16" s="24" t="s">
        <v>504</v>
      </c>
      <c r="BO16" s="24" t="s">
        <v>504</v>
      </c>
      <c r="BP16" s="24" t="s">
        <v>504</v>
      </c>
      <c r="BQ16" s="24" t="s">
        <v>504</v>
      </c>
      <c r="BR16" s="24" t="s">
        <v>504</v>
      </c>
      <c r="BS16" s="24" t="s">
        <v>504</v>
      </c>
      <c r="BT16" s="24" t="s">
        <v>504</v>
      </c>
      <c r="BU16" s="24" t="s">
        <v>504</v>
      </c>
      <c r="BV16" s="24" t="s">
        <v>504</v>
      </c>
      <c r="BW16" s="24" t="s">
        <v>504</v>
      </c>
      <c r="BX16" s="24" t="s">
        <v>504</v>
      </c>
      <c r="BY16" s="24" t="s">
        <v>504</v>
      </c>
      <c r="BZ16" s="24" t="s">
        <v>504</v>
      </c>
      <c r="CA16" s="24" t="s">
        <v>504</v>
      </c>
      <c r="CB16" s="24" t="s">
        <v>504</v>
      </c>
      <c r="CC16" s="24" t="s">
        <v>504</v>
      </c>
      <c r="CD16" s="24" t="s">
        <v>504</v>
      </c>
      <c r="CE16" s="24" t="s">
        <v>504</v>
      </c>
      <c r="CF16" s="24" t="s">
        <v>504</v>
      </c>
      <c r="CG16" s="24"/>
      <c r="CH16" s="24" t="s">
        <v>504</v>
      </c>
      <c r="CI16" s="24" t="s">
        <v>504</v>
      </c>
      <c r="CJ16" s="24" t="s">
        <v>504</v>
      </c>
      <c r="CK16" s="24" t="s">
        <v>504</v>
      </c>
      <c r="CL16" s="24" t="s">
        <v>504</v>
      </c>
      <c r="CM16" s="24" t="s">
        <v>504</v>
      </c>
      <c r="CN16" s="24" t="s">
        <v>504</v>
      </c>
      <c r="CO16" s="24" t="s">
        <v>504</v>
      </c>
      <c r="CP16" s="24" t="s">
        <v>504</v>
      </c>
      <c r="CQ16" s="24" t="s">
        <v>504</v>
      </c>
      <c r="CR16" s="24" t="s">
        <v>504</v>
      </c>
      <c r="CS16" s="24" t="s">
        <v>504</v>
      </c>
      <c r="CT16" s="24" t="s">
        <v>504</v>
      </c>
      <c r="CU16" s="24" t="s">
        <v>504</v>
      </c>
      <c r="CV16" s="24" t="s">
        <v>504</v>
      </c>
      <c r="CW16" s="24" t="s">
        <v>504</v>
      </c>
      <c r="CX16" s="24" t="s">
        <v>504</v>
      </c>
      <c r="CY16" s="24" t="s">
        <v>504</v>
      </c>
      <c r="CZ16" s="24" t="s">
        <v>504</v>
      </c>
      <c r="DA16" s="24" t="s">
        <v>504</v>
      </c>
      <c r="DB16" s="24" t="s">
        <v>504</v>
      </c>
      <c r="DC16" s="24" t="s">
        <v>504</v>
      </c>
      <c r="DD16" s="24" t="s">
        <v>504</v>
      </c>
      <c r="DE16" s="24" t="s">
        <v>504</v>
      </c>
    </row>
    <row r="17" spans="2:109" x14ac:dyDescent="0.25">
      <c r="B17" s="28" t="s">
        <v>33</v>
      </c>
      <c r="C17" s="23" t="s">
        <v>504</v>
      </c>
      <c r="D17" s="23"/>
      <c r="E17" s="23" t="s">
        <v>504</v>
      </c>
      <c r="F17" s="23">
        <v>1</v>
      </c>
      <c r="G17" s="23">
        <v>1</v>
      </c>
      <c r="H17" s="23" t="s">
        <v>504</v>
      </c>
      <c r="I17" s="23"/>
      <c r="J17" s="23"/>
      <c r="K17" s="23"/>
      <c r="L17" s="23"/>
      <c r="M17" s="23"/>
      <c r="N17" s="23"/>
      <c r="O17" s="23"/>
      <c r="P17" s="23"/>
      <c r="Q17" s="30"/>
      <c r="R17" s="23"/>
      <c r="S17" s="23"/>
      <c r="T17" s="23"/>
      <c r="U17" s="23"/>
      <c r="V17" s="23"/>
      <c r="W17" s="23"/>
      <c r="X17" s="23" t="s">
        <v>504</v>
      </c>
      <c r="Y17" s="23" t="s">
        <v>504</v>
      </c>
      <c r="Z17" s="23" t="s">
        <v>504</v>
      </c>
      <c r="AA17" s="23" t="s">
        <v>504</v>
      </c>
      <c r="AB17" s="23" t="s">
        <v>504</v>
      </c>
      <c r="AC17" s="23" t="s">
        <v>504</v>
      </c>
      <c r="AD17" s="23" t="s">
        <v>504</v>
      </c>
      <c r="AE17" s="23" t="s">
        <v>504</v>
      </c>
      <c r="AF17" s="23" t="s">
        <v>504</v>
      </c>
      <c r="AG17" s="23" t="s">
        <v>504</v>
      </c>
      <c r="AH17" s="23" t="s">
        <v>504</v>
      </c>
      <c r="AI17" s="23" t="s">
        <v>504</v>
      </c>
      <c r="AJ17" s="23" t="s">
        <v>504</v>
      </c>
      <c r="AK17" s="23" t="s">
        <v>504</v>
      </c>
      <c r="AL17" s="23" t="s">
        <v>504</v>
      </c>
      <c r="AM17" s="23" t="s">
        <v>504</v>
      </c>
      <c r="AN17" s="23" t="s">
        <v>504</v>
      </c>
      <c r="AO17" s="23" t="s">
        <v>504</v>
      </c>
      <c r="AP17" s="23" t="s">
        <v>504</v>
      </c>
      <c r="AQ17" s="23" t="s">
        <v>504</v>
      </c>
      <c r="AR17" s="23" t="s">
        <v>504</v>
      </c>
      <c r="AS17" s="23" t="s">
        <v>504</v>
      </c>
      <c r="AT17" s="23" t="s">
        <v>504</v>
      </c>
      <c r="AU17" s="23" t="s">
        <v>504</v>
      </c>
      <c r="AV17" s="23" t="s">
        <v>504</v>
      </c>
      <c r="AW17" s="23" t="s">
        <v>504</v>
      </c>
      <c r="AX17" s="23" t="s">
        <v>504</v>
      </c>
      <c r="AY17" s="23" t="s">
        <v>504</v>
      </c>
      <c r="AZ17" s="23" t="s">
        <v>504</v>
      </c>
      <c r="BA17" s="23" t="s">
        <v>504</v>
      </c>
      <c r="BB17" s="23" t="s">
        <v>504</v>
      </c>
      <c r="BC17" s="23" t="s">
        <v>504</v>
      </c>
      <c r="BD17" s="23" t="s">
        <v>504</v>
      </c>
      <c r="BE17" s="23"/>
      <c r="BF17" s="23" t="s">
        <v>504</v>
      </c>
      <c r="BG17" s="23" t="s">
        <v>504</v>
      </c>
      <c r="BH17" s="23" t="s">
        <v>504</v>
      </c>
      <c r="BI17" s="23" t="s">
        <v>504</v>
      </c>
      <c r="BJ17" s="23" t="s">
        <v>504</v>
      </c>
      <c r="BK17" s="23" t="s">
        <v>504</v>
      </c>
      <c r="BL17" s="23" t="s">
        <v>504</v>
      </c>
      <c r="BM17" s="23" t="s">
        <v>504</v>
      </c>
      <c r="BN17" s="23" t="s">
        <v>504</v>
      </c>
      <c r="BO17" s="23" t="s">
        <v>504</v>
      </c>
      <c r="BP17" s="23" t="s">
        <v>504</v>
      </c>
      <c r="BQ17" s="23" t="s">
        <v>504</v>
      </c>
      <c r="BR17" s="23" t="s">
        <v>504</v>
      </c>
      <c r="BS17" s="23" t="s">
        <v>504</v>
      </c>
      <c r="BT17" s="23" t="s">
        <v>504</v>
      </c>
      <c r="BU17" s="23" t="s">
        <v>504</v>
      </c>
      <c r="BV17" s="23" t="s">
        <v>504</v>
      </c>
      <c r="BW17" s="23" t="s">
        <v>504</v>
      </c>
      <c r="BX17" s="23" t="s">
        <v>504</v>
      </c>
      <c r="BY17" s="23" t="s">
        <v>504</v>
      </c>
      <c r="BZ17" s="23" t="s">
        <v>504</v>
      </c>
      <c r="CA17" s="23" t="s">
        <v>504</v>
      </c>
      <c r="CB17" s="23" t="s">
        <v>504</v>
      </c>
      <c r="CC17" s="23" t="s">
        <v>504</v>
      </c>
      <c r="CD17" s="23" t="s">
        <v>504</v>
      </c>
      <c r="CE17" s="23" t="s">
        <v>504</v>
      </c>
      <c r="CF17" s="23" t="s">
        <v>504</v>
      </c>
      <c r="CG17" s="23"/>
      <c r="CH17" s="23" t="s">
        <v>504</v>
      </c>
      <c r="CI17" s="23" t="s">
        <v>504</v>
      </c>
      <c r="CJ17" s="23" t="s">
        <v>504</v>
      </c>
      <c r="CK17" s="23" t="s">
        <v>504</v>
      </c>
      <c r="CL17" s="23" t="s">
        <v>504</v>
      </c>
      <c r="CM17" s="23" t="s">
        <v>504</v>
      </c>
      <c r="CN17" s="23" t="s">
        <v>504</v>
      </c>
      <c r="CO17" s="23" t="s">
        <v>504</v>
      </c>
      <c r="CP17" s="23" t="s">
        <v>504</v>
      </c>
      <c r="CQ17" s="23" t="s">
        <v>504</v>
      </c>
      <c r="CR17" s="23" t="s">
        <v>504</v>
      </c>
      <c r="CS17" s="23" t="s">
        <v>504</v>
      </c>
      <c r="CT17" s="23" t="s">
        <v>504</v>
      </c>
      <c r="CU17" s="23" t="s">
        <v>504</v>
      </c>
      <c r="CV17" s="23" t="s">
        <v>504</v>
      </c>
      <c r="CW17" s="23" t="s">
        <v>504</v>
      </c>
      <c r="CX17" s="23" t="s">
        <v>504</v>
      </c>
      <c r="CY17" s="23" t="s">
        <v>504</v>
      </c>
      <c r="CZ17" s="23" t="s">
        <v>504</v>
      </c>
      <c r="DA17" s="23" t="s">
        <v>504</v>
      </c>
      <c r="DB17" s="23" t="s">
        <v>504</v>
      </c>
      <c r="DC17" s="23" t="s">
        <v>504</v>
      </c>
      <c r="DD17" s="23" t="s">
        <v>504</v>
      </c>
      <c r="DE17" s="23" t="s">
        <v>504</v>
      </c>
    </row>
    <row r="18" spans="2:109" x14ac:dyDescent="0.25">
      <c r="B18" s="27" t="s">
        <v>136</v>
      </c>
      <c r="C18" s="24" t="s">
        <v>504</v>
      </c>
      <c r="D18" s="24" t="s">
        <v>504</v>
      </c>
      <c r="E18" s="24" t="s">
        <v>504</v>
      </c>
      <c r="F18" s="24" t="s">
        <v>504</v>
      </c>
      <c r="G18" s="24" t="s">
        <v>504</v>
      </c>
      <c r="H18" s="24" t="s">
        <v>504</v>
      </c>
      <c r="I18" s="24"/>
      <c r="J18" s="24"/>
      <c r="K18" s="24"/>
      <c r="L18" s="24"/>
      <c r="M18" s="24"/>
      <c r="N18" s="24"/>
      <c r="O18" s="24"/>
      <c r="P18" s="24"/>
      <c r="Q18" s="24"/>
      <c r="R18" s="29"/>
      <c r="S18" s="24"/>
      <c r="T18" s="24"/>
      <c r="U18" s="24"/>
      <c r="V18" s="24"/>
      <c r="W18" s="24"/>
      <c r="X18" s="24" t="s">
        <v>504</v>
      </c>
      <c r="Y18" s="24" t="s">
        <v>504</v>
      </c>
      <c r="Z18" s="24" t="s">
        <v>504</v>
      </c>
      <c r="AA18" s="24" t="s">
        <v>504</v>
      </c>
      <c r="AB18" s="24" t="s">
        <v>504</v>
      </c>
      <c r="AC18" s="24" t="s">
        <v>504</v>
      </c>
      <c r="AD18" s="24" t="s">
        <v>504</v>
      </c>
      <c r="AE18" s="24" t="s">
        <v>504</v>
      </c>
      <c r="AF18" s="24" t="s">
        <v>504</v>
      </c>
      <c r="AG18" s="24" t="s">
        <v>504</v>
      </c>
      <c r="AH18" s="24" t="s">
        <v>504</v>
      </c>
      <c r="AI18" s="24" t="s">
        <v>504</v>
      </c>
      <c r="AJ18" s="24" t="s">
        <v>504</v>
      </c>
      <c r="AK18" s="24" t="s">
        <v>504</v>
      </c>
      <c r="AL18" s="24" t="s">
        <v>504</v>
      </c>
      <c r="AM18" s="24" t="s">
        <v>504</v>
      </c>
      <c r="AN18" s="24" t="s">
        <v>504</v>
      </c>
      <c r="AO18" s="24" t="s">
        <v>504</v>
      </c>
      <c r="AP18" s="24" t="s">
        <v>504</v>
      </c>
      <c r="AQ18" s="24" t="s">
        <v>504</v>
      </c>
      <c r="AR18" s="24" t="s">
        <v>504</v>
      </c>
      <c r="AS18" s="24" t="s">
        <v>504</v>
      </c>
      <c r="AT18" s="24" t="s">
        <v>504</v>
      </c>
      <c r="AU18" s="24" t="s">
        <v>504</v>
      </c>
      <c r="AV18" s="24">
        <v>1</v>
      </c>
      <c r="AW18" s="24" t="s">
        <v>504</v>
      </c>
      <c r="AX18" s="24" t="s">
        <v>504</v>
      </c>
      <c r="AY18" s="24" t="s">
        <v>504</v>
      </c>
      <c r="AZ18" s="24" t="s">
        <v>504</v>
      </c>
      <c r="BA18" s="24" t="s">
        <v>504</v>
      </c>
      <c r="BB18" s="24" t="s">
        <v>504</v>
      </c>
      <c r="BC18" s="24" t="s">
        <v>504</v>
      </c>
      <c r="BD18" s="24" t="s">
        <v>504</v>
      </c>
      <c r="BE18" s="24"/>
      <c r="BF18" s="24" t="s">
        <v>504</v>
      </c>
      <c r="BG18" s="24" t="s">
        <v>504</v>
      </c>
      <c r="BH18" s="24" t="s">
        <v>504</v>
      </c>
      <c r="BI18" s="24" t="s">
        <v>504</v>
      </c>
      <c r="BJ18" s="24" t="s">
        <v>504</v>
      </c>
      <c r="BK18" s="24" t="s">
        <v>504</v>
      </c>
      <c r="BL18" s="24" t="s">
        <v>504</v>
      </c>
      <c r="BM18" s="24" t="s">
        <v>504</v>
      </c>
      <c r="BN18" s="24" t="s">
        <v>504</v>
      </c>
      <c r="BO18" s="24" t="s">
        <v>504</v>
      </c>
      <c r="BP18" s="24" t="s">
        <v>504</v>
      </c>
      <c r="BQ18" s="24" t="s">
        <v>504</v>
      </c>
      <c r="BR18" s="24" t="s">
        <v>504</v>
      </c>
      <c r="BS18" s="24" t="s">
        <v>504</v>
      </c>
      <c r="BT18" s="24" t="s">
        <v>504</v>
      </c>
      <c r="BU18" s="24" t="s">
        <v>504</v>
      </c>
      <c r="BV18" s="24" t="s">
        <v>504</v>
      </c>
      <c r="BW18" s="24" t="s">
        <v>504</v>
      </c>
      <c r="BX18" s="24" t="s">
        <v>504</v>
      </c>
      <c r="BY18" s="24">
        <v>1</v>
      </c>
      <c r="BZ18" s="24" t="s">
        <v>504</v>
      </c>
      <c r="CA18" s="24" t="s">
        <v>504</v>
      </c>
      <c r="CB18" s="24" t="s">
        <v>504</v>
      </c>
      <c r="CC18" s="24" t="s">
        <v>504</v>
      </c>
      <c r="CD18" s="24" t="s">
        <v>504</v>
      </c>
      <c r="CE18" s="24" t="s">
        <v>504</v>
      </c>
      <c r="CF18" s="24" t="s">
        <v>504</v>
      </c>
      <c r="CG18" s="24"/>
      <c r="CH18" s="24" t="s">
        <v>504</v>
      </c>
      <c r="CI18" s="24" t="s">
        <v>504</v>
      </c>
      <c r="CJ18" s="24" t="s">
        <v>504</v>
      </c>
      <c r="CK18" s="24" t="s">
        <v>504</v>
      </c>
      <c r="CL18" s="24" t="s">
        <v>504</v>
      </c>
      <c r="CM18" s="24" t="s">
        <v>504</v>
      </c>
      <c r="CN18" s="24" t="s">
        <v>504</v>
      </c>
      <c r="CO18" s="24" t="s">
        <v>504</v>
      </c>
      <c r="CP18" s="24" t="s">
        <v>504</v>
      </c>
      <c r="CQ18" s="24" t="s">
        <v>504</v>
      </c>
      <c r="CR18" s="24" t="s">
        <v>504</v>
      </c>
      <c r="CS18" s="24" t="s">
        <v>504</v>
      </c>
      <c r="CT18" s="24" t="s">
        <v>504</v>
      </c>
      <c r="CU18" s="24" t="s">
        <v>504</v>
      </c>
      <c r="CV18" s="24" t="s">
        <v>504</v>
      </c>
      <c r="CW18" s="24" t="s">
        <v>504</v>
      </c>
      <c r="CX18" s="24" t="s">
        <v>504</v>
      </c>
      <c r="CY18" s="24" t="s">
        <v>504</v>
      </c>
      <c r="CZ18" s="24" t="s">
        <v>504</v>
      </c>
      <c r="DA18" s="24" t="s">
        <v>504</v>
      </c>
      <c r="DB18" s="24" t="s">
        <v>504</v>
      </c>
      <c r="DC18" s="24" t="s">
        <v>504</v>
      </c>
      <c r="DD18" s="24" t="s">
        <v>504</v>
      </c>
      <c r="DE18" s="24" t="s">
        <v>504</v>
      </c>
    </row>
    <row r="19" spans="2:109" x14ac:dyDescent="0.25">
      <c r="B19" s="28" t="s">
        <v>496</v>
      </c>
      <c r="C19" s="23" t="s">
        <v>504</v>
      </c>
      <c r="D19" s="23" t="s">
        <v>504</v>
      </c>
      <c r="E19" s="23" t="s">
        <v>504</v>
      </c>
      <c r="F19" s="23" t="s">
        <v>504</v>
      </c>
      <c r="G19" s="23" t="s">
        <v>504</v>
      </c>
      <c r="H19" s="23" t="s">
        <v>504</v>
      </c>
      <c r="I19" s="23"/>
      <c r="J19" s="23"/>
      <c r="K19" s="23"/>
      <c r="L19" s="23"/>
      <c r="M19" s="23"/>
      <c r="N19" s="23"/>
      <c r="O19" s="23"/>
      <c r="P19" s="23"/>
      <c r="Q19" s="23"/>
      <c r="R19" s="23"/>
      <c r="S19" s="30"/>
      <c r="T19" s="23"/>
      <c r="U19" s="23"/>
      <c r="V19" s="23"/>
      <c r="W19" s="23"/>
      <c r="X19" s="23" t="s">
        <v>504</v>
      </c>
      <c r="Y19" s="23" t="s">
        <v>504</v>
      </c>
      <c r="Z19" s="23" t="s">
        <v>504</v>
      </c>
      <c r="AA19" s="23" t="s">
        <v>504</v>
      </c>
      <c r="AB19" s="23" t="s">
        <v>504</v>
      </c>
      <c r="AC19" s="23" t="s">
        <v>504</v>
      </c>
      <c r="AD19" s="23" t="s">
        <v>504</v>
      </c>
      <c r="AE19" s="23" t="s">
        <v>504</v>
      </c>
      <c r="AF19" s="23" t="s">
        <v>504</v>
      </c>
      <c r="AG19" s="23" t="s">
        <v>504</v>
      </c>
      <c r="AH19" s="23" t="s">
        <v>504</v>
      </c>
      <c r="AI19" s="23" t="s">
        <v>504</v>
      </c>
      <c r="AJ19" s="23" t="s">
        <v>504</v>
      </c>
      <c r="AK19" s="23" t="s">
        <v>504</v>
      </c>
      <c r="AL19" s="23" t="s">
        <v>504</v>
      </c>
      <c r="AM19" s="23" t="s">
        <v>504</v>
      </c>
      <c r="AN19" s="23" t="s">
        <v>504</v>
      </c>
      <c r="AO19" s="23" t="s">
        <v>504</v>
      </c>
      <c r="AP19" s="23" t="s">
        <v>504</v>
      </c>
      <c r="AQ19" s="23" t="s">
        <v>504</v>
      </c>
      <c r="AR19" s="23" t="s">
        <v>504</v>
      </c>
      <c r="AS19" s="23" t="s">
        <v>504</v>
      </c>
      <c r="AT19" s="23" t="s">
        <v>504</v>
      </c>
      <c r="AU19" s="23" t="s">
        <v>504</v>
      </c>
      <c r="AV19" s="23" t="s">
        <v>504</v>
      </c>
      <c r="AW19" s="23" t="s">
        <v>504</v>
      </c>
      <c r="AX19" s="23" t="s">
        <v>504</v>
      </c>
      <c r="AY19" s="23" t="s">
        <v>504</v>
      </c>
      <c r="AZ19" s="23" t="s">
        <v>504</v>
      </c>
      <c r="BA19" s="23" t="s">
        <v>504</v>
      </c>
      <c r="BB19" s="23" t="s">
        <v>504</v>
      </c>
      <c r="BC19" s="23" t="s">
        <v>504</v>
      </c>
      <c r="BD19" s="23" t="s">
        <v>504</v>
      </c>
      <c r="BE19" s="23"/>
      <c r="BF19" s="23" t="s">
        <v>504</v>
      </c>
      <c r="BG19" s="23" t="s">
        <v>504</v>
      </c>
      <c r="BH19" s="23" t="s">
        <v>504</v>
      </c>
      <c r="BI19" s="23" t="s">
        <v>504</v>
      </c>
      <c r="BJ19" s="23" t="s">
        <v>504</v>
      </c>
      <c r="BK19" s="23" t="s">
        <v>504</v>
      </c>
      <c r="BL19" s="23" t="s">
        <v>504</v>
      </c>
      <c r="BM19" s="23" t="s">
        <v>504</v>
      </c>
      <c r="BN19" s="23" t="s">
        <v>504</v>
      </c>
      <c r="BO19" s="23" t="s">
        <v>504</v>
      </c>
      <c r="BP19" s="23" t="s">
        <v>504</v>
      </c>
      <c r="BQ19" s="23" t="s">
        <v>504</v>
      </c>
      <c r="BR19" s="23" t="s">
        <v>504</v>
      </c>
      <c r="BS19" s="23" t="s">
        <v>504</v>
      </c>
      <c r="BT19" s="23" t="s">
        <v>504</v>
      </c>
      <c r="BU19" s="23" t="s">
        <v>504</v>
      </c>
      <c r="BV19" s="23" t="s">
        <v>504</v>
      </c>
      <c r="BW19" s="23" t="s">
        <v>504</v>
      </c>
      <c r="BX19" s="23" t="s">
        <v>504</v>
      </c>
      <c r="BY19" s="23" t="s">
        <v>504</v>
      </c>
      <c r="BZ19" s="23" t="s">
        <v>504</v>
      </c>
      <c r="CA19" s="23" t="s">
        <v>504</v>
      </c>
      <c r="CB19" s="23" t="s">
        <v>504</v>
      </c>
      <c r="CC19" s="23" t="s">
        <v>504</v>
      </c>
      <c r="CD19" s="23" t="s">
        <v>504</v>
      </c>
      <c r="CE19" s="23" t="s">
        <v>504</v>
      </c>
      <c r="CF19" s="23" t="s">
        <v>504</v>
      </c>
      <c r="CG19" s="23"/>
      <c r="CH19" s="23" t="s">
        <v>504</v>
      </c>
      <c r="CI19" s="23" t="s">
        <v>504</v>
      </c>
      <c r="CJ19" s="23" t="s">
        <v>504</v>
      </c>
      <c r="CK19" s="23" t="s">
        <v>504</v>
      </c>
      <c r="CL19" s="23" t="s">
        <v>504</v>
      </c>
      <c r="CM19" s="23" t="s">
        <v>504</v>
      </c>
      <c r="CN19" s="23" t="s">
        <v>504</v>
      </c>
      <c r="CO19" s="23" t="s">
        <v>504</v>
      </c>
      <c r="CP19" s="23" t="s">
        <v>504</v>
      </c>
      <c r="CQ19" s="23" t="s">
        <v>504</v>
      </c>
      <c r="CR19" s="23" t="s">
        <v>504</v>
      </c>
      <c r="CS19" s="23" t="s">
        <v>504</v>
      </c>
      <c r="CT19" s="23" t="s">
        <v>504</v>
      </c>
      <c r="CU19" s="23" t="s">
        <v>504</v>
      </c>
      <c r="CV19" s="23" t="s">
        <v>504</v>
      </c>
      <c r="CW19" s="23" t="s">
        <v>504</v>
      </c>
      <c r="CX19" s="23" t="s">
        <v>504</v>
      </c>
      <c r="CY19" s="23" t="s">
        <v>504</v>
      </c>
      <c r="CZ19" s="23" t="s">
        <v>504</v>
      </c>
      <c r="DA19" s="23" t="s">
        <v>504</v>
      </c>
      <c r="DB19" s="23" t="s">
        <v>504</v>
      </c>
      <c r="DC19" s="23" t="s">
        <v>504</v>
      </c>
      <c r="DD19" s="23" t="s">
        <v>504</v>
      </c>
      <c r="DE19" s="23" t="s">
        <v>504</v>
      </c>
    </row>
    <row r="20" spans="2:109" x14ac:dyDescent="0.25">
      <c r="B20" s="27" t="s">
        <v>381</v>
      </c>
      <c r="C20" s="24" t="s">
        <v>504</v>
      </c>
      <c r="D20" s="24" t="s">
        <v>504</v>
      </c>
      <c r="E20" s="24" t="s">
        <v>504</v>
      </c>
      <c r="F20" s="24" t="s">
        <v>504</v>
      </c>
      <c r="G20" s="24" t="s">
        <v>504</v>
      </c>
      <c r="H20" s="24" t="s">
        <v>504</v>
      </c>
      <c r="I20" s="24"/>
      <c r="J20" s="24"/>
      <c r="K20" s="24"/>
      <c r="L20" s="24"/>
      <c r="M20" s="24"/>
      <c r="N20" s="24"/>
      <c r="O20" s="24"/>
      <c r="P20" s="24"/>
      <c r="Q20" s="24"/>
      <c r="R20" s="24"/>
      <c r="S20" s="24"/>
      <c r="T20" s="29"/>
      <c r="U20" s="24"/>
      <c r="V20" s="24"/>
      <c r="W20" s="24"/>
      <c r="X20" s="24"/>
      <c r="Y20" s="24" t="s">
        <v>504</v>
      </c>
      <c r="Z20" s="24" t="s">
        <v>504</v>
      </c>
      <c r="AA20" s="24" t="s">
        <v>504</v>
      </c>
      <c r="AB20" s="24" t="s">
        <v>504</v>
      </c>
      <c r="AC20" s="24" t="s">
        <v>504</v>
      </c>
      <c r="AD20" s="24" t="s">
        <v>504</v>
      </c>
      <c r="AE20" s="24" t="s">
        <v>504</v>
      </c>
      <c r="AF20" s="24" t="s">
        <v>504</v>
      </c>
      <c r="AG20" s="24" t="s">
        <v>504</v>
      </c>
      <c r="AH20" s="24" t="s">
        <v>504</v>
      </c>
      <c r="AI20" s="24" t="s">
        <v>504</v>
      </c>
      <c r="AJ20" s="24" t="s">
        <v>504</v>
      </c>
      <c r="AK20" s="24" t="s">
        <v>504</v>
      </c>
      <c r="AL20" s="24" t="s">
        <v>504</v>
      </c>
      <c r="AM20" s="24" t="s">
        <v>504</v>
      </c>
      <c r="AN20" s="24" t="s">
        <v>504</v>
      </c>
      <c r="AO20" s="24" t="s">
        <v>504</v>
      </c>
      <c r="AP20" s="24" t="s">
        <v>504</v>
      </c>
      <c r="AQ20" s="24" t="s">
        <v>504</v>
      </c>
      <c r="AR20" s="24" t="s">
        <v>504</v>
      </c>
      <c r="AS20" s="24" t="s">
        <v>504</v>
      </c>
      <c r="AT20" s="24" t="s">
        <v>504</v>
      </c>
      <c r="AU20" s="24" t="s">
        <v>504</v>
      </c>
      <c r="AV20" s="24" t="s">
        <v>504</v>
      </c>
      <c r="AW20" s="24" t="s">
        <v>504</v>
      </c>
      <c r="AX20" s="24" t="s">
        <v>504</v>
      </c>
      <c r="AY20" s="24" t="s">
        <v>504</v>
      </c>
      <c r="AZ20" s="24" t="s">
        <v>504</v>
      </c>
      <c r="BA20" s="24" t="s">
        <v>504</v>
      </c>
      <c r="BB20" s="24" t="s">
        <v>504</v>
      </c>
      <c r="BC20" s="24" t="s">
        <v>504</v>
      </c>
      <c r="BD20" s="24" t="s">
        <v>504</v>
      </c>
      <c r="BE20" s="24"/>
      <c r="BF20" s="24" t="s">
        <v>504</v>
      </c>
      <c r="BG20" s="24" t="s">
        <v>504</v>
      </c>
      <c r="BH20" s="24" t="s">
        <v>504</v>
      </c>
      <c r="BI20" s="24" t="s">
        <v>504</v>
      </c>
      <c r="BJ20" s="24" t="s">
        <v>504</v>
      </c>
      <c r="BK20" s="24" t="s">
        <v>504</v>
      </c>
      <c r="BL20" s="24" t="s">
        <v>504</v>
      </c>
      <c r="BM20" s="24" t="s">
        <v>504</v>
      </c>
      <c r="BN20" s="24" t="s">
        <v>504</v>
      </c>
      <c r="BO20" s="24" t="s">
        <v>504</v>
      </c>
      <c r="BP20" s="24" t="s">
        <v>504</v>
      </c>
      <c r="BQ20" s="24" t="s">
        <v>504</v>
      </c>
      <c r="BR20" s="24" t="s">
        <v>504</v>
      </c>
      <c r="BS20" s="24" t="s">
        <v>504</v>
      </c>
      <c r="BT20" s="24" t="s">
        <v>504</v>
      </c>
      <c r="BU20" s="24" t="s">
        <v>504</v>
      </c>
      <c r="BV20" s="24" t="s">
        <v>504</v>
      </c>
      <c r="BW20" s="24" t="s">
        <v>504</v>
      </c>
      <c r="BX20" s="24" t="s">
        <v>504</v>
      </c>
      <c r="BY20" s="24" t="s">
        <v>504</v>
      </c>
      <c r="BZ20" s="24" t="s">
        <v>504</v>
      </c>
      <c r="CA20" s="24" t="s">
        <v>504</v>
      </c>
      <c r="CB20" s="24" t="s">
        <v>504</v>
      </c>
      <c r="CC20" s="24" t="s">
        <v>504</v>
      </c>
      <c r="CD20" s="24" t="s">
        <v>504</v>
      </c>
      <c r="CE20" s="24" t="s">
        <v>504</v>
      </c>
      <c r="CF20" s="24" t="s">
        <v>504</v>
      </c>
      <c r="CG20" s="24"/>
      <c r="CH20" s="24" t="s">
        <v>504</v>
      </c>
      <c r="CI20" s="24" t="s">
        <v>504</v>
      </c>
      <c r="CJ20" s="24" t="s">
        <v>504</v>
      </c>
      <c r="CK20" s="24" t="s">
        <v>504</v>
      </c>
      <c r="CL20" s="24" t="s">
        <v>504</v>
      </c>
      <c r="CM20" s="24" t="s">
        <v>504</v>
      </c>
      <c r="CN20" s="24" t="s">
        <v>504</v>
      </c>
      <c r="CO20" s="24" t="s">
        <v>504</v>
      </c>
      <c r="CP20" s="24" t="s">
        <v>504</v>
      </c>
      <c r="CQ20" s="24" t="s">
        <v>504</v>
      </c>
      <c r="CR20" s="24" t="s">
        <v>504</v>
      </c>
      <c r="CS20" s="24" t="s">
        <v>504</v>
      </c>
      <c r="CT20" s="24" t="s">
        <v>504</v>
      </c>
      <c r="CU20" s="24" t="s">
        <v>504</v>
      </c>
      <c r="CV20" s="24" t="s">
        <v>504</v>
      </c>
      <c r="CW20" s="24" t="s">
        <v>504</v>
      </c>
      <c r="CX20" s="24" t="s">
        <v>504</v>
      </c>
      <c r="CY20" s="24" t="s">
        <v>504</v>
      </c>
      <c r="CZ20" s="24" t="s">
        <v>504</v>
      </c>
      <c r="DA20" s="24" t="s">
        <v>504</v>
      </c>
      <c r="DB20" s="24" t="s">
        <v>504</v>
      </c>
      <c r="DC20" s="24" t="s">
        <v>504</v>
      </c>
      <c r="DD20" s="24" t="s">
        <v>504</v>
      </c>
      <c r="DE20" s="24" t="s">
        <v>504</v>
      </c>
    </row>
    <row r="21" spans="2:109" x14ac:dyDescent="0.25">
      <c r="B21" s="28" t="s">
        <v>306</v>
      </c>
      <c r="C21" s="23" t="s">
        <v>504</v>
      </c>
      <c r="D21" s="23" t="s">
        <v>504</v>
      </c>
      <c r="E21" s="23" t="s">
        <v>504</v>
      </c>
      <c r="F21" s="23" t="s">
        <v>504</v>
      </c>
      <c r="G21" s="23" t="s">
        <v>504</v>
      </c>
      <c r="H21" s="23" t="s">
        <v>504</v>
      </c>
      <c r="I21" s="23"/>
      <c r="J21" s="23"/>
      <c r="K21" s="23"/>
      <c r="L21" s="23"/>
      <c r="M21" s="23"/>
      <c r="N21" s="23"/>
      <c r="O21" s="23"/>
      <c r="P21" s="23"/>
      <c r="Q21" s="23"/>
      <c r="R21" s="23"/>
      <c r="S21" s="23"/>
      <c r="T21" s="23"/>
      <c r="U21" s="30"/>
      <c r="V21" s="23"/>
      <c r="W21" s="23"/>
      <c r="X21" s="23" t="s">
        <v>504</v>
      </c>
      <c r="Y21" s="23" t="s">
        <v>504</v>
      </c>
      <c r="Z21" s="23" t="s">
        <v>504</v>
      </c>
      <c r="AA21" s="23" t="s">
        <v>504</v>
      </c>
      <c r="AB21" s="23" t="s">
        <v>504</v>
      </c>
      <c r="AC21" s="23" t="s">
        <v>504</v>
      </c>
      <c r="AD21" s="23" t="s">
        <v>504</v>
      </c>
      <c r="AE21" s="23" t="s">
        <v>504</v>
      </c>
      <c r="AF21" s="23" t="s">
        <v>504</v>
      </c>
      <c r="AG21" s="23" t="s">
        <v>504</v>
      </c>
      <c r="AH21" s="23" t="s">
        <v>504</v>
      </c>
      <c r="AI21" s="23" t="s">
        <v>504</v>
      </c>
      <c r="AJ21" s="23" t="s">
        <v>504</v>
      </c>
      <c r="AK21" s="23">
        <v>1</v>
      </c>
      <c r="AL21" s="23">
        <v>1</v>
      </c>
      <c r="AM21" s="23" t="s">
        <v>504</v>
      </c>
      <c r="AN21" s="23" t="s">
        <v>504</v>
      </c>
      <c r="AO21" s="23" t="s">
        <v>504</v>
      </c>
      <c r="AP21" s="23" t="s">
        <v>504</v>
      </c>
      <c r="AQ21" s="23" t="s">
        <v>504</v>
      </c>
      <c r="AR21" s="23" t="s">
        <v>504</v>
      </c>
      <c r="AS21" s="23" t="s">
        <v>504</v>
      </c>
      <c r="AT21" s="23" t="s">
        <v>504</v>
      </c>
      <c r="AU21" s="23" t="s">
        <v>504</v>
      </c>
      <c r="AV21" s="23" t="s">
        <v>504</v>
      </c>
      <c r="AW21" s="23" t="s">
        <v>504</v>
      </c>
      <c r="AX21" s="23" t="s">
        <v>504</v>
      </c>
      <c r="AY21" s="23" t="s">
        <v>504</v>
      </c>
      <c r="AZ21" s="23" t="s">
        <v>504</v>
      </c>
      <c r="BA21" s="23" t="s">
        <v>504</v>
      </c>
      <c r="BB21" s="23" t="s">
        <v>504</v>
      </c>
      <c r="BC21" s="23" t="s">
        <v>504</v>
      </c>
      <c r="BD21" s="23" t="s">
        <v>504</v>
      </c>
      <c r="BE21" s="23"/>
      <c r="BF21" s="23" t="s">
        <v>504</v>
      </c>
      <c r="BG21" s="23" t="s">
        <v>504</v>
      </c>
      <c r="BH21" s="23" t="s">
        <v>504</v>
      </c>
      <c r="BI21" s="23" t="s">
        <v>504</v>
      </c>
      <c r="BJ21" s="23" t="s">
        <v>504</v>
      </c>
      <c r="BK21" s="23" t="s">
        <v>504</v>
      </c>
      <c r="BL21" s="23" t="s">
        <v>504</v>
      </c>
      <c r="BM21" s="23" t="s">
        <v>504</v>
      </c>
      <c r="BN21" s="23" t="s">
        <v>504</v>
      </c>
      <c r="BO21" s="23" t="s">
        <v>504</v>
      </c>
      <c r="BP21" s="23" t="s">
        <v>504</v>
      </c>
      <c r="BQ21" s="23" t="s">
        <v>504</v>
      </c>
      <c r="BR21" s="23" t="s">
        <v>504</v>
      </c>
      <c r="BS21" s="23" t="s">
        <v>504</v>
      </c>
      <c r="BT21" s="23" t="s">
        <v>504</v>
      </c>
      <c r="BU21" s="23" t="s">
        <v>504</v>
      </c>
      <c r="BV21" s="23" t="s">
        <v>504</v>
      </c>
      <c r="BW21" s="23" t="s">
        <v>504</v>
      </c>
      <c r="BX21" s="23" t="s">
        <v>504</v>
      </c>
      <c r="BY21" s="23" t="s">
        <v>504</v>
      </c>
      <c r="BZ21" s="23" t="s">
        <v>504</v>
      </c>
      <c r="CA21" s="23" t="s">
        <v>504</v>
      </c>
      <c r="CB21" s="23" t="s">
        <v>504</v>
      </c>
      <c r="CC21" s="23" t="s">
        <v>504</v>
      </c>
      <c r="CD21" s="23" t="s">
        <v>504</v>
      </c>
      <c r="CE21" s="23" t="s">
        <v>504</v>
      </c>
      <c r="CF21" s="23" t="s">
        <v>504</v>
      </c>
      <c r="CG21" s="23"/>
      <c r="CH21" s="23" t="s">
        <v>504</v>
      </c>
      <c r="CI21" s="23" t="s">
        <v>504</v>
      </c>
      <c r="CJ21" s="23" t="s">
        <v>504</v>
      </c>
      <c r="CK21" s="23" t="s">
        <v>504</v>
      </c>
      <c r="CL21" s="23" t="s">
        <v>504</v>
      </c>
      <c r="CM21" s="23" t="s">
        <v>504</v>
      </c>
      <c r="CN21" s="23" t="s">
        <v>504</v>
      </c>
      <c r="CO21" s="23" t="s">
        <v>504</v>
      </c>
      <c r="CP21" s="23" t="s">
        <v>504</v>
      </c>
      <c r="CQ21" s="23" t="s">
        <v>504</v>
      </c>
      <c r="CR21" s="23" t="s">
        <v>504</v>
      </c>
      <c r="CS21" s="23" t="s">
        <v>504</v>
      </c>
      <c r="CT21" s="23" t="s">
        <v>504</v>
      </c>
      <c r="CU21" s="23" t="s">
        <v>504</v>
      </c>
      <c r="CV21" s="23" t="s">
        <v>504</v>
      </c>
      <c r="CW21" s="23" t="s">
        <v>504</v>
      </c>
      <c r="CX21" s="23" t="s">
        <v>504</v>
      </c>
      <c r="CY21" s="23" t="s">
        <v>504</v>
      </c>
      <c r="CZ21" s="23" t="s">
        <v>504</v>
      </c>
      <c r="DA21" s="23" t="s">
        <v>504</v>
      </c>
      <c r="DB21" s="23" t="s">
        <v>504</v>
      </c>
      <c r="DC21" s="23" t="s">
        <v>504</v>
      </c>
      <c r="DD21" s="23" t="s">
        <v>504</v>
      </c>
      <c r="DE21" s="23" t="s">
        <v>504</v>
      </c>
    </row>
    <row r="22" spans="2:109" x14ac:dyDescent="0.25">
      <c r="B22" s="27" t="s">
        <v>138</v>
      </c>
      <c r="C22" s="24" t="s">
        <v>504</v>
      </c>
      <c r="D22" s="24" t="s">
        <v>504</v>
      </c>
      <c r="E22" s="24" t="s">
        <v>504</v>
      </c>
      <c r="F22" s="24" t="s">
        <v>504</v>
      </c>
      <c r="G22" s="24" t="s">
        <v>504</v>
      </c>
      <c r="H22" s="24" t="s">
        <v>504</v>
      </c>
      <c r="I22" s="24"/>
      <c r="J22" s="24"/>
      <c r="K22" s="24"/>
      <c r="L22" s="24"/>
      <c r="M22" s="24"/>
      <c r="N22" s="24"/>
      <c r="O22" s="24"/>
      <c r="P22" s="24"/>
      <c r="Q22" s="24"/>
      <c r="R22" s="24"/>
      <c r="S22" s="24"/>
      <c r="T22" s="24"/>
      <c r="U22" s="24"/>
      <c r="V22" s="29"/>
      <c r="W22" s="24"/>
      <c r="X22" s="24" t="s">
        <v>504</v>
      </c>
      <c r="Y22" s="24" t="s">
        <v>504</v>
      </c>
      <c r="Z22" s="24" t="s">
        <v>504</v>
      </c>
      <c r="AA22" s="24" t="s">
        <v>504</v>
      </c>
      <c r="AB22" s="24" t="s">
        <v>504</v>
      </c>
      <c r="AC22" s="24" t="s">
        <v>504</v>
      </c>
      <c r="AD22" s="24" t="s">
        <v>504</v>
      </c>
      <c r="AE22" s="24" t="s">
        <v>504</v>
      </c>
      <c r="AF22" s="24" t="s">
        <v>504</v>
      </c>
      <c r="AG22" s="24" t="s">
        <v>504</v>
      </c>
      <c r="AH22" s="24" t="s">
        <v>504</v>
      </c>
      <c r="AI22" s="24" t="s">
        <v>504</v>
      </c>
      <c r="AJ22" s="24" t="s">
        <v>504</v>
      </c>
      <c r="AK22" s="24" t="s">
        <v>504</v>
      </c>
      <c r="AL22" s="24" t="s">
        <v>504</v>
      </c>
      <c r="AM22" s="24" t="s">
        <v>504</v>
      </c>
      <c r="AN22" s="24" t="s">
        <v>504</v>
      </c>
      <c r="AO22" s="24" t="s">
        <v>504</v>
      </c>
      <c r="AP22" s="24" t="s">
        <v>504</v>
      </c>
      <c r="AQ22" s="24" t="s">
        <v>504</v>
      </c>
      <c r="AR22" s="24" t="s">
        <v>504</v>
      </c>
      <c r="AS22" s="24" t="s">
        <v>504</v>
      </c>
      <c r="AT22" s="24" t="s">
        <v>504</v>
      </c>
      <c r="AU22" s="24" t="s">
        <v>504</v>
      </c>
      <c r="AV22" s="24" t="s">
        <v>504</v>
      </c>
      <c r="AW22" s="24" t="s">
        <v>504</v>
      </c>
      <c r="AX22" s="24" t="s">
        <v>504</v>
      </c>
      <c r="AY22" s="24" t="s">
        <v>504</v>
      </c>
      <c r="AZ22" s="24" t="s">
        <v>504</v>
      </c>
      <c r="BA22" s="24" t="s">
        <v>504</v>
      </c>
      <c r="BB22" s="24" t="s">
        <v>504</v>
      </c>
      <c r="BC22" s="24" t="s">
        <v>504</v>
      </c>
      <c r="BD22" s="24" t="s">
        <v>504</v>
      </c>
      <c r="BE22" s="24"/>
      <c r="BF22" s="24">
        <v>1</v>
      </c>
      <c r="BG22" s="24" t="s">
        <v>504</v>
      </c>
      <c r="BH22" s="24" t="s">
        <v>504</v>
      </c>
      <c r="BI22" s="24" t="s">
        <v>504</v>
      </c>
      <c r="BJ22" s="24" t="s">
        <v>504</v>
      </c>
      <c r="BK22" s="24" t="s">
        <v>504</v>
      </c>
      <c r="BL22" s="24" t="s">
        <v>504</v>
      </c>
      <c r="BM22" s="24" t="s">
        <v>504</v>
      </c>
      <c r="BN22" s="24" t="s">
        <v>504</v>
      </c>
      <c r="BO22" s="24" t="s">
        <v>504</v>
      </c>
      <c r="BP22" s="24" t="s">
        <v>504</v>
      </c>
      <c r="BQ22" s="24" t="s">
        <v>504</v>
      </c>
      <c r="BR22" s="24">
        <v>1</v>
      </c>
      <c r="BS22" s="24" t="s">
        <v>504</v>
      </c>
      <c r="BT22" s="24" t="s">
        <v>504</v>
      </c>
      <c r="BU22" s="24" t="s">
        <v>504</v>
      </c>
      <c r="BV22" s="24" t="s">
        <v>504</v>
      </c>
      <c r="BW22" s="24" t="s">
        <v>504</v>
      </c>
      <c r="BX22" s="24" t="s">
        <v>504</v>
      </c>
      <c r="BY22" s="24" t="s">
        <v>504</v>
      </c>
      <c r="BZ22" s="24" t="s">
        <v>504</v>
      </c>
      <c r="CA22" s="24" t="s">
        <v>504</v>
      </c>
      <c r="CB22" s="24" t="s">
        <v>504</v>
      </c>
      <c r="CC22" s="24" t="s">
        <v>504</v>
      </c>
      <c r="CD22" s="24" t="s">
        <v>504</v>
      </c>
      <c r="CE22" s="24" t="s">
        <v>504</v>
      </c>
      <c r="CF22" s="24" t="s">
        <v>504</v>
      </c>
      <c r="CG22" s="24"/>
      <c r="CH22" s="24" t="s">
        <v>504</v>
      </c>
      <c r="CI22" s="24" t="s">
        <v>504</v>
      </c>
      <c r="CJ22" s="24" t="s">
        <v>504</v>
      </c>
      <c r="CK22" s="24" t="s">
        <v>504</v>
      </c>
      <c r="CL22" s="24" t="s">
        <v>504</v>
      </c>
      <c r="CM22" s="24" t="s">
        <v>504</v>
      </c>
      <c r="CN22" s="24" t="s">
        <v>504</v>
      </c>
      <c r="CO22" s="24" t="s">
        <v>504</v>
      </c>
      <c r="CP22" s="24" t="s">
        <v>504</v>
      </c>
      <c r="CQ22" s="24" t="s">
        <v>504</v>
      </c>
      <c r="CR22" s="24" t="s">
        <v>504</v>
      </c>
      <c r="CS22" s="24" t="s">
        <v>504</v>
      </c>
      <c r="CT22" s="24" t="s">
        <v>504</v>
      </c>
      <c r="CU22" s="24" t="s">
        <v>504</v>
      </c>
      <c r="CV22" s="24" t="s">
        <v>504</v>
      </c>
      <c r="CW22" s="24" t="s">
        <v>504</v>
      </c>
      <c r="CX22" s="24" t="s">
        <v>504</v>
      </c>
      <c r="CY22" s="24" t="s">
        <v>504</v>
      </c>
      <c r="CZ22" s="24" t="s">
        <v>504</v>
      </c>
      <c r="DA22" s="24" t="s">
        <v>504</v>
      </c>
      <c r="DB22" s="24" t="s">
        <v>504</v>
      </c>
      <c r="DC22" s="24" t="s">
        <v>504</v>
      </c>
      <c r="DD22" s="24" t="s">
        <v>504</v>
      </c>
      <c r="DE22" s="24" t="s">
        <v>504</v>
      </c>
    </row>
    <row r="23" spans="2:109" x14ac:dyDescent="0.25">
      <c r="B23" s="28" t="s">
        <v>58</v>
      </c>
      <c r="C23" s="23" t="s">
        <v>504</v>
      </c>
      <c r="D23" s="23" t="s">
        <v>504</v>
      </c>
      <c r="E23" s="23" t="s">
        <v>504</v>
      </c>
      <c r="F23" s="23" t="s">
        <v>504</v>
      </c>
      <c r="G23" s="23" t="s">
        <v>504</v>
      </c>
      <c r="H23" s="23" t="s">
        <v>504</v>
      </c>
      <c r="I23" s="23"/>
      <c r="J23" s="23"/>
      <c r="K23" s="23"/>
      <c r="L23" s="23"/>
      <c r="M23" s="23"/>
      <c r="N23" s="23"/>
      <c r="O23" s="23"/>
      <c r="P23" s="23"/>
      <c r="Q23" s="23"/>
      <c r="R23" s="23"/>
      <c r="S23" s="23"/>
      <c r="T23" s="23"/>
      <c r="U23" s="23"/>
      <c r="V23" s="23"/>
      <c r="W23" s="30"/>
      <c r="X23" s="23"/>
      <c r="Y23" s="23"/>
      <c r="Z23" s="23"/>
      <c r="AA23" s="23"/>
      <c r="AB23" s="23" t="s">
        <v>504</v>
      </c>
      <c r="AC23" s="23" t="s">
        <v>504</v>
      </c>
      <c r="AD23" s="23" t="s">
        <v>504</v>
      </c>
      <c r="AE23" s="23" t="s">
        <v>504</v>
      </c>
      <c r="AF23" s="23" t="s">
        <v>504</v>
      </c>
      <c r="AG23" s="23" t="s">
        <v>504</v>
      </c>
      <c r="AH23" s="23" t="s">
        <v>504</v>
      </c>
      <c r="AI23" s="23" t="s">
        <v>504</v>
      </c>
      <c r="AJ23" s="23" t="s">
        <v>504</v>
      </c>
      <c r="AK23" s="23" t="s">
        <v>504</v>
      </c>
      <c r="AL23" s="23" t="s">
        <v>504</v>
      </c>
      <c r="AM23" s="23" t="s">
        <v>504</v>
      </c>
      <c r="AN23" s="23" t="s">
        <v>504</v>
      </c>
      <c r="AO23" s="23" t="s">
        <v>504</v>
      </c>
      <c r="AP23" s="23" t="s">
        <v>504</v>
      </c>
      <c r="AQ23" s="23" t="s">
        <v>504</v>
      </c>
      <c r="AR23" s="23" t="s">
        <v>504</v>
      </c>
      <c r="AS23" s="23" t="s">
        <v>504</v>
      </c>
      <c r="AT23" s="23" t="s">
        <v>504</v>
      </c>
      <c r="AU23" s="23" t="s">
        <v>504</v>
      </c>
      <c r="AV23" s="23" t="s">
        <v>504</v>
      </c>
      <c r="AW23" s="23" t="s">
        <v>504</v>
      </c>
      <c r="AX23" s="23" t="s">
        <v>504</v>
      </c>
      <c r="AY23" s="23" t="s">
        <v>504</v>
      </c>
      <c r="AZ23" s="23" t="s">
        <v>504</v>
      </c>
      <c r="BA23" s="23" t="s">
        <v>504</v>
      </c>
      <c r="BB23" s="23" t="s">
        <v>504</v>
      </c>
      <c r="BC23" s="23" t="s">
        <v>504</v>
      </c>
      <c r="BD23" s="23" t="s">
        <v>504</v>
      </c>
      <c r="BE23" s="23"/>
      <c r="BF23" s="23" t="s">
        <v>504</v>
      </c>
      <c r="BG23" s="23" t="s">
        <v>504</v>
      </c>
      <c r="BH23" s="23" t="s">
        <v>504</v>
      </c>
      <c r="BI23" s="23" t="s">
        <v>504</v>
      </c>
      <c r="BJ23" s="23" t="s">
        <v>504</v>
      </c>
      <c r="BK23" s="23" t="s">
        <v>504</v>
      </c>
      <c r="BL23" s="23" t="s">
        <v>504</v>
      </c>
      <c r="BM23" s="23" t="s">
        <v>504</v>
      </c>
      <c r="BN23" s="23">
        <v>1</v>
      </c>
      <c r="BO23" s="23">
        <v>1</v>
      </c>
      <c r="BP23" s="23" t="s">
        <v>504</v>
      </c>
      <c r="BQ23" s="23" t="s">
        <v>504</v>
      </c>
      <c r="BR23" s="23" t="s">
        <v>504</v>
      </c>
      <c r="BS23" s="23" t="s">
        <v>504</v>
      </c>
      <c r="BT23" s="23" t="s">
        <v>504</v>
      </c>
      <c r="BU23" s="23" t="s">
        <v>504</v>
      </c>
      <c r="BV23" s="23" t="s">
        <v>504</v>
      </c>
      <c r="BW23" s="23" t="s">
        <v>504</v>
      </c>
      <c r="BX23" s="23" t="s">
        <v>504</v>
      </c>
      <c r="BY23" s="23" t="s">
        <v>504</v>
      </c>
      <c r="BZ23" s="23" t="s">
        <v>504</v>
      </c>
      <c r="CA23" s="23" t="s">
        <v>504</v>
      </c>
      <c r="CB23" s="23" t="s">
        <v>504</v>
      </c>
      <c r="CC23" s="23" t="s">
        <v>504</v>
      </c>
      <c r="CD23" s="23" t="s">
        <v>504</v>
      </c>
      <c r="CE23" s="23" t="s">
        <v>504</v>
      </c>
      <c r="CF23" s="23" t="s">
        <v>504</v>
      </c>
      <c r="CG23" s="23"/>
      <c r="CH23" s="23" t="s">
        <v>504</v>
      </c>
      <c r="CI23" s="23" t="s">
        <v>504</v>
      </c>
      <c r="CJ23" s="23" t="s">
        <v>504</v>
      </c>
      <c r="CK23" s="23" t="s">
        <v>504</v>
      </c>
      <c r="CL23" s="23" t="s">
        <v>504</v>
      </c>
      <c r="CM23" s="23" t="s">
        <v>504</v>
      </c>
      <c r="CN23" s="23" t="s">
        <v>504</v>
      </c>
      <c r="CO23" s="23" t="s">
        <v>504</v>
      </c>
      <c r="CP23" s="23" t="s">
        <v>504</v>
      </c>
      <c r="CQ23" s="23" t="s">
        <v>504</v>
      </c>
      <c r="CR23" s="23" t="s">
        <v>504</v>
      </c>
      <c r="CS23" s="23" t="s">
        <v>504</v>
      </c>
      <c r="CT23" s="23" t="s">
        <v>504</v>
      </c>
      <c r="CU23" s="23" t="s">
        <v>504</v>
      </c>
      <c r="CV23" s="23" t="s">
        <v>504</v>
      </c>
      <c r="CW23" s="23" t="s">
        <v>504</v>
      </c>
      <c r="CX23" s="23" t="s">
        <v>504</v>
      </c>
      <c r="CY23" s="23" t="s">
        <v>504</v>
      </c>
      <c r="CZ23" s="23" t="s">
        <v>504</v>
      </c>
      <c r="DA23" s="23" t="s">
        <v>504</v>
      </c>
      <c r="DB23" s="23" t="s">
        <v>504</v>
      </c>
      <c r="DC23" s="23" t="s">
        <v>504</v>
      </c>
      <c r="DD23" s="23" t="s">
        <v>504</v>
      </c>
      <c r="DE23" s="23" t="s">
        <v>504</v>
      </c>
    </row>
    <row r="24" spans="2:109" x14ac:dyDescent="0.25">
      <c r="B24" s="27" t="s">
        <v>929</v>
      </c>
      <c r="C24" s="24" t="s">
        <v>504</v>
      </c>
      <c r="D24" s="24" t="s">
        <v>504</v>
      </c>
      <c r="E24" s="24" t="s">
        <v>504</v>
      </c>
      <c r="F24" s="24" t="s">
        <v>504</v>
      </c>
      <c r="G24" s="24" t="s">
        <v>504</v>
      </c>
      <c r="H24" s="24" t="s">
        <v>504</v>
      </c>
      <c r="I24" s="24" t="s">
        <v>504</v>
      </c>
      <c r="J24" s="24" t="s">
        <v>504</v>
      </c>
      <c r="K24" s="24" t="s">
        <v>504</v>
      </c>
      <c r="L24" s="24"/>
      <c r="M24" s="24" t="s">
        <v>504</v>
      </c>
      <c r="N24" s="24" t="s">
        <v>504</v>
      </c>
      <c r="O24" s="24" t="s">
        <v>504</v>
      </c>
      <c r="P24" s="24" t="s">
        <v>504</v>
      </c>
      <c r="Q24" s="24" t="s">
        <v>504</v>
      </c>
      <c r="R24" s="24" t="s">
        <v>504</v>
      </c>
      <c r="S24" s="24" t="s">
        <v>504</v>
      </c>
      <c r="T24" s="24"/>
      <c r="U24" s="24" t="s">
        <v>504</v>
      </c>
      <c r="V24" s="24" t="s">
        <v>504</v>
      </c>
      <c r="W24" s="24"/>
      <c r="X24" s="29"/>
      <c r="Y24" s="24"/>
      <c r="Z24" s="24"/>
      <c r="AA24" s="24"/>
      <c r="AB24" s="24" t="s">
        <v>504</v>
      </c>
      <c r="AC24" s="24" t="s">
        <v>504</v>
      </c>
      <c r="AD24" s="24" t="s">
        <v>504</v>
      </c>
      <c r="AE24" s="24" t="s">
        <v>504</v>
      </c>
      <c r="AF24" s="24" t="s">
        <v>504</v>
      </c>
      <c r="AG24" s="24" t="s">
        <v>504</v>
      </c>
      <c r="AH24" s="24" t="s">
        <v>504</v>
      </c>
      <c r="AI24" s="24" t="s">
        <v>504</v>
      </c>
      <c r="AJ24" s="24" t="s">
        <v>504</v>
      </c>
      <c r="AK24" s="24" t="s">
        <v>504</v>
      </c>
      <c r="AL24" s="24" t="s">
        <v>504</v>
      </c>
      <c r="AM24" s="24" t="s">
        <v>504</v>
      </c>
      <c r="AN24" s="24" t="s">
        <v>504</v>
      </c>
      <c r="AO24" s="24" t="s">
        <v>504</v>
      </c>
      <c r="AP24" s="24" t="s">
        <v>504</v>
      </c>
      <c r="AQ24" s="24" t="s">
        <v>504</v>
      </c>
      <c r="AR24" s="24" t="s">
        <v>504</v>
      </c>
      <c r="AS24" s="24" t="s">
        <v>504</v>
      </c>
      <c r="AT24" s="24" t="s">
        <v>504</v>
      </c>
      <c r="AU24" s="24" t="s">
        <v>504</v>
      </c>
      <c r="AV24" s="24" t="s">
        <v>504</v>
      </c>
      <c r="AW24" s="24" t="s">
        <v>504</v>
      </c>
      <c r="AX24" s="24" t="s">
        <v>504</v>
      </c>
      <c r="AY24" s="24" t="s">
        <v>504</v>
      </c>
      <c r="AZ24" s="24" t="s">
        <v>504</v>
      </c>
      <c r="BA24" s="24" t="s">
        <v>504</v>
      </c>
      <c r="BB24" s="24" t="s">
        <v>504</v>
      </c>
      <c r="BC24" s="24" t="s">
        <v>504</v>
      </c>
      <c r="BD24" s="24" t="s">
        <v>504</v>
      </c>
      <c r="BE24" s="24"/>
      <c r="BF24" s="24" t="s">
        <v>504</v>
      </c>
      <c r="BG24" s="24" t="s">
        <v>504</v>
      </c>
      <c r="BH24" s="24" t="s">
        <v>504</v>
      </c>
      <c r="BI24" s="24" t="s">
        <v>504</v>
      </c>
      <c r="BJ24" s="24" t="s">
        <v>504</v>
      </c>
      <c r="BK24" s="24" t="s">
        <v>504</v>
      </c>
      <c r="BL24" s="24" t="s">
        <v>504</v>
      </c>
      <c r="BM24" s="24" t="s">
        <v>504</v>
      </c>
      <c r="BN24" s="24" t="s">
        <v>504</v>
      </c>
      <c r="BO24" s="24" t="s">
        <v>504</v>
      </c>
      <c r="BP24" s="24" t="s">
        <v>504</v>
      </c>
      <c r="BQ24" s="24" t="s">
        <v>504</v>
      </c>
      <c r="BR24" s="24" t="s">
        <v>504</v>
      </c>
      <c r="BS24" s="24" t="s">
        <v>504</v>
      </c>
      <c r="BT24" s="24" t="s">
        <v>504</v>
      </c>
      <c r="BU24" s="24" t="s">
        <v>504</v>
      </c>
      <c r="BV24" s="24" t="s">
        <v>504</v>
      </c>
      <c r="BW24" s="24" t="s">
        <v>504</v>
      </c>
      <c r="BX24" s="24" t="s">
        <v>504</v>
      </c>
      <c r="BY24" s="24" t="s">
        <v>504</v>
      </c>
      <c r="BZ24" s="24" t="s">
        <v>504</v>
      </c>
      <c r="CA24" s="24" t="s">
        <v>504</v>
      </c>
      <c r="CB24" s="24" t="s">
        <v>504</v>
      </c>
      <c r="CC24" s="24" t="s">
        <v>504</v>
      </c>
      <c r="CD24" s="24" t="s">
        <v>504</v>
      </c>
      <c r="CE24" s="24" t="s">
        <v>504</v>
      </c>
      <c r="CF24" s="24" t="s">
        <v>504</v>
      </c>
      <c r="CG24" s="24"/>
      <c r="CH24" s="24" t="s">
        <v>504</v>
      </c>
      <c r="CI24" s="24" t="s">
        <v>504</v>
      </c>
      <c r="CJ24" s="24" t="s">
        <v>504</v>
      </c>
      <c r="CK24" s="24" t="s">
        <v>504</v>
      </c>
      <c r="CL24" s="24" t="s">
        <v>504</v>
      </c>
      <c r="CM24" s="24" t="s">
        <v>504</v>
      </c>
      <c r="CN24" s="24" t="s">
        <v>504</v>
      </c>
      <c r="CO24" s="24" t="s">
        <v>504</v>
      </c>
      <c r="CP24" s="24" t="s">
        <v>504</v>
      </c>
      <c r="CQ24" s="24" t="s">
        <v>504</v>
      </c>
      <c r="CR24" s="24" t="s">
        <v>504</v>
      </c>
      <c r="CS24" s="24" t="s">
        <v>504</v>
      </c>
      <c r="CT24" s="24" t="s">
        <v>504</v>
      </c>
      <c r="CU24" s="24" t="s">
        <v>504</v>
      </c>
      <c r="CV24" s="24" t="s">
        <v>504</v>
      </c>
      <c r="CW24" s="24" t="s">
        <v>504</v>
      </c>
      <c r="CX24" s="24" t="s">
        <v>504</v>
      </c>
      <c r="CY24" s="24" t="s">
        <v>504</v>
      </c>
      <c r="CZ24" s="24" t="s">
        <v>504</v>
      </c>
      <c r="DA24" s="24" t="s">
        <v>504</v>
      </c>
      <c r="DB24" s="24" t="s">
        <v>504</v>
      </c>
      <c r="DC24" s="24" t="s">
        <v>504</v>
      </c>
      <c r="DD24" s="24" t="s">
        <v>504</v>
      </c>
      <c r="DE24" s="24" t="s">
        <v>504</v>
      </c>
    </row>
    <row r="25" spans="2:109" x14ac:dyDescent="0.25">
      <c r="B25" s="28" t="s">
        <v>274</v>
      </c>
      <c r="C25" s="23" t="s">
        <v>504</v>
      </c>
      <c r="D25" s="23" t="s">
        <v>504</v>
      </c>
      <c r="E25" s="23" t="s">
        <v>504</v>
      </c>
      <c r="F25" s="23" t="s">
        <v>504</v>
      </c>
      <c r="G25" s="23" t="s">
        <v>504</v>
      </c>
      <c r="H25" s="23" t="s">
        <v>504</v>
      </c>
      <c r="I25" s="23" t="s">
        <v>504</v>
      </c>
      <c r="J25" s="23" t="s">
        <v>504</v>
      </c>
      <c r="K25" s="23" t="s">
        <v>504</v>
      </c>
      <c r="L25" s="23"/>
      <c r="M25" s="23" t="s">
        <v>504</v>
      </c>
      <c r="N25" s="23" t="s">
        <v>504</v>
      </c>
      <c r="O25" s="23" t="s">
        <v>504</v>
      </c>
      <c r="P25" s="23" t="s">
        <v>504</v>
      </c>
      <c r="Q25" s="23" t="s">
        <v>504</v>
      </c>
      <c r="R25" s="23" t="s">
        <v>504</v>
      </c>
      <c r="S25" s="23" t="s">
        <v>504</v>
      </c>
      <c r="T25" s="23" t="s">
        <v>504</v>
      </c>
      <c r="U25" s="23" t="s">
        <v>504</v>
      </c>
      <c r="V25" s="23" t="s">
        <v>504</v>
      </c>
      <c r="W25" s="23"/>
      <c r="X25" s="23"/>
      <c r="Y25" s="30"/>
      <c r="Z25" s="23"/>
      <c r="AA25" s="23"/>
      <c r="AB25" s="23" t="s">
        <v>504</v>
      </c>
      <c r="AC25" s="23" t="s">
        <v>504</v>
      </c>
      <c r="AD25" s="23" t="s">
        <v>504</v>
      </c>
      <c r="AE25" s="23" t="s">
        <v>504</v>
      </c>
      <c r="AF25" s="23" t="s">
        <v>504</v>
      </c>
      <c r="AG25" s="23" t="s">
        <v>504</v>
      </c>
      <c r="AH25" s="23" t="s">
        <v>504</v>
      </c>
      <c r="AI25" s="23" t="s">
        <v>504</v>
      </c>
      <c r="AJ25" s="23" t="s">
        <v>504</v>
      </c>
      <c r="AK25" s="23" t="s">
        <v>504</v>
      </c>
      <c r="AL25" s="23" t="s">
        <v>504</v>
      </c>
      <c r="AM25" s="23" t="s">
        <v>504</v>
      </c>
      <c r="AN25" s="23" t="s">
        <v>504</v>
      </c>
      <c r="AO25" s="23">
        <v>1</v>
      </c>
      <c r="AP25" s="23" t="s">
        <v>504</v>
      </c>
      <c r="AQ25" s="23" t="s">
        <v>504</v>
      </c>
      <c r="AR25" s="23" t="s">
        <v>504</v>
      </c>
      <c r="AS25" s="23" t="s">
        <v>504</v>
      </c>
      <c r="AT25" s="23" t="s">
        <v>504</v>
      </c>
      <c r="AU25" s="23" t="s">
        <v>504</v>
      </c>
      <c r="AV25" s="23" t="s">
        <v>504</v>
      </c>
      <c r="AW25" s="23" t="s">
        <v>504</v>
      </c>
      <c r="AX25" s="23" t="s">
        <v>504</v>
      </c>
      <c r="AY25" s="23" t="s">
        <v>504</v>
      </c>
      <c r="AZ25" s="23" t="s">
        <v>504</v>
      </c>
      <c r="BA25" s="23" t="s">
        <v>504</v>
      </c>
      <c r="BB25" s="23" t="s">
        <v>504</v>
      </c>
      <c r="BC25" s="23" t="s">
        <v>504</v>
      </c>
      <c r="BD25" s="23" t="s">
        <v>504</v>
      </c>
      <c r="BE25" s="23"/>
      <c r="BF25" s="23" t="s">
        <v>504</v>
      </c>
      <c r="BG25" s="23" t="s">
        <v>504</v>
      </c>
      <c r="BH25" s="23" t="s">
        <v>504</v>
      </c>
      <c r="BI25" s="23" t="s">
        <v>504</v>
      </c>
      <c r="BJ25" s="23" t="s">
        <v>504</v>
      </c>
      <c r="BK25" s="23" t="s">
        <v>504</v>
      </c>
      <c r="BL25" s="23" t="s">
        <v>504</v>
      </c>
      <c r="BM25" s="23" t="s">
        <v>504</v>
      </c>
      <c r="BN25" s="23" t="s">
        <v>504</v>
      </c>
      <c r="BO25" s="23" t="s">
        <v>504</v>
      </c>
      <c r="BP25" s="23" t="s">
        <v>504</v>
      </c>
      <c r="BQ25" s="23" t="s">
        <v>504</v>
      </c>
      <c r="BR25" s="23" t="s">
        <v>504</v>
      </c>
      <c r="BS25" s="23" t="s">
        <v>504</v>
      </c>
      <c r="BT25" s="23" t="s">
        <v>504</v>
      </c>
      <c r="BU25" s="23" t="s">
        <v>504</v>
      </c>
      <c r="BV25" s="23" t="s">
        <v>504</v>
      </c>
      <c r="BW25" s="23" t="s">
        <v>504</v>
      </c>
      <c r="BX25" s="23" t="s">
        <v>504</v>
      </c>
      <c r="BY25" s="23" t="s">
        <v>504</v>
      </c>
      <c r="BZ25" s="23" t="s">
        <v>504</v>
      </c>
      <c r="CA25" s="23" t="s">
        <v>504</v>
      </c>
      <c r="CB25" s="23" t="s">
        <v>504</v>
      </c>
      <c r="CC25" s="23" t="s">
        <v>504</v>
      </c>
      <c r="CD25" s="23" t="s">
        <v>504</v>
      </c>
      <c r="CE25" s="23" t="s">
        <v>504</v>
      </c>
      <c r="CF25" s="23" t="s">
        <v>504</v>
      </c>
      <c r="CG25" s="23"/>
      <c r="CH25" s="23" t="s">
        <v>504</v>
      </c>
      <c r="CI25" s="23" t="s">
        <v>504</v>
      </c>
      <c r="CJ25" s="23" t="s">
        <v>504</v>
      </c>
      <c r="CK25" s="23" t="s">
        <v>504</v>
      </c>
      <c r="CL25" s="23" t="s">
        <v>504</v>
      </c>
      <c r="CM25" s="23" t="s">
        <v>504</v>
      </c>
      <c r="CN25" s="23" t="s">
        <v>504</v>
      </c>
      <c r="CO25" s="23" t="s">
        <v>504</v>
      </c>
      <c r="CP25" s="23" t="s">
        <v>504</v>
      </c>
      <c r="CQ25" s="23" t="s">
        <v>504</v>
      </c>
      <c r="CR25" s="23" t="s">
        <v>504</v>
      </c>
      <c r="CS25" s="23" t="s">
        <v>504</v>
      </c>
      <c r="CT25" s="23" t="s">
        <v>504</v>
      </c>
      <c r="CU25" s="23" t="s">
        <v>504</v>
      </c>
      <c r="CV25" s="23" t="s">
        <v>504</v>
      </c>
      <c r="CW25" s="23" t="s">
        <v>504</v>
      </c>
      <c r="CX25" s="23" t="s">
        <v>504</v>
      </c>
      <c r="CY25" s="23" t="s">
        <v>504</v>
      </c>
      <c r="CZ25" s="23" t="s">
        <v>504</v>
      </c>
      <c r="DA25" s="23" t="s">
        <v>504</v>
      </c>
      <c r="DB25" s="23" t="s">
        <v>504</v>
      </c>
      <c r="DC25" s="23" t="s">
        <v>504</v>
      </c>
      <c r="DD25" s="23" t="s">
        <v>504</v>
      </c>
      <c r="DE25" s="23" t="s">
        <v>504</v>
      </c>
    </row>
    <row r="26" spans="2:109" x14ac:dyDescent="0.25">
      <c r="B26" s="27" t="s">
        <v>282</v>
      </c>
      <c r="C26" s="24" t="s">
        <v>504</v>
      </c>
      <c r="D26" s="24" t="s">
        <v>504</v>
      </c>
      <c r="E26" s="24" t="s">
        <v>504</v>
      </c>
      <c r="F26" s="24" t="s">
        <v>504</v>
      </c>
      <c r="G26" s="24" t="s">
        <v>504</v>
      </c>
      <c r="H26" s="24" t="s">
        <v>504</v>
      </c>
      <c r="I26" s="24" t="s">
        <v>504</v>
      </c>
      <c r="J26" s="24" t="s">
        <v>504</v>
      </c>
      <c r="K26" s="24" t="s">
        <v>504</v>
      </c>
      <c r="L26" s="24"/>
      <c r="M26" s="24" t="s">
        <v>504</v>
      </c>
      <c r="N26" s="24" t="s">
        <v>504</v>
      </c>
      <c r="O26" s="24" t="s">
        <v>504</v>
      </c>
      <c r="P26" s="24" t="s">
        <v>504</v>
      </c>
      <c r="Q26" s="24" t="s">
        <v>504</v>
      </c>
      <c r="R26" s="24" t="s">
        <v>504</v>
      </c>
      <c r="S26" s="24" t="s">
        <v>504</v>
      </c>
      <c r="T26" s="24" t="s">
        <v>504</v>
      </c>
      <c r="U26" s="24" t="s">
        <v>504</v>
      </c>
      <c r="V26" s="24" t="s">
        <v>504</v>
      </c>
      <c r="W26" s="24"/>
      <c r="X26" s="24"/>
      <c r="Y26" s="24"/>
      <c r="Z26" s="29"/>
      <c r="AA26" s="24"/>
      <c r="AB26" s="24" t="s">
        <v>504</v>
      </c>
      <c r="AC26" s="24" t="s">
        <v>504</v>
      </c>
      <c r="AD26" s="24" t="s">
        <v>504</v>
      </c>
      <c r="AE26" s="24" t="s">
        <v>504</v>
      </c>
      <c r="AF26" s="24" t="s">
        <v>504</v>
      </c>
      <c r="AG26" s="24" t="s">
        <v>504</v>
      </c>
      <c r="AH26" s="24" t="s">
        <v>504</v>
      </c>
      <c r="AI26" s="24" t="s">
        <v>504</v>
      </c>
      <c r="AJ26" s="24" t="s">
        <v>504</v>
      </c>
      <c r="AK26" s="24" t="s">
        <v>504</v>
      </c>
      <c r="AL26" s="24" t="s">
        <v>504</v>
      </c>
      <c r="AM26" s="24" t="s">
        <v>504</v>
      </c>
      <c r="AN26" s="24" t="s">
        <v>504</v>
      </c>
      <c r="AO26" s="24" t="s">
        <v>504</v>
      </c>
      <c r="AP26" s="24" t="s">
        <v>504</v>
      </c>
      <c r="AQ26" s="24" t="s">
        <v>504</v>
      </c>
      <c r="AR26" s="24" t="s">
        <v>504</v>
      </c>
      <c r="AS26" s="24" t="s">
        <v>504</v>
      </c>
      <c r="AT26" s="24" t="s">
        <v>504</v>
      </c>
      <c r="AU26" s="24" t="s">
        <v>504</v>
      </c>
      <c r="AV26" s="24" t="s">
        <v>504</v>
      </c>
      <c r="AW26" s="24" t="s">
        <v>504</v>
      </c>
      <c r="AX26" s="24" t="s">
        <v>504</v>
      </c>
      <c r="AY26" s="24" t="s">
        <v>504</v>
      </c>
      <c r="AZ26" s="24" t="s">
        <v>504</v>
      </c>
      <c r="BA26" s="24" t="s">
        <v>504</v>
      </c>
      <c r="BB26" s="24" t="s">
        <v>504</v>
      </c>
      <c r="BC26" s="24" t="s">
        <v>504</v>
      </c>
      <c r="BD26" s="24" t="s">
        <v>504</v>
      </c>
      <c r="BE26" s="24"/>
      <c r="BF26" s="24" t="s">
        <v>504</v>
      </c>
      <c r="BG26" s="24" t="s">
        <v>504</v>
      </c>
      <c r="BH26" s="24" t="s">
        <v>504</v>
      </c>
      <c r="BI26" s="24" t="s">
        <v>504</v>
      </c>
      <c r="BJ26" s="24" t="s">
        <v>504</v>
      </c>
      <c r="BK26" s="24" t="s">
        <v>504</v>
      </c>
      <c r="BL26" s="24" t="s">
        <v>504</v>
      </c>
      <c r="BM26" s="24" t="s">
        <v>504</v>
      </c>
      <c r="BN26" s="24" t="s">
        <v>504</v>
      </c>
      <c r="BO26" s="24" t="s">
        <v>504</v>
      </c>
      <c r="BP26" s="24" t="s">
        <v>504</v>
      </c>
      <c r="BQ26" s="24" t="s">
        <v>504</v>
      </c>
      <c r="BR26" s="24" t="s">
        <v>504</v>
      </c>
      <c r="BS26" s="24" t="s">
        <v>504</v>
      </c>
      <c r="BT26" s="24" t="s">
        <v>504</v>
      </c>
      <c r="BU26" s="24" t="s">
        <v>504</v>
      </c>
      <c r="BV26" s="24" t="s">
        <v>504</v>
      </c>
      <c r="BW26" s="24" t="s">
        <v>504</v>
      </c>
      <c r="BX26" s="24" t="s">
        <v>504</v>
      </c>
      <c r="BY26" s="24" t="s">
        <v>504</v>
      </c>
      <c r="BZ26" s="24" t="s">
        <v>504</v>
      </c>
      <c r="CA26" s="24" t="s">
        <v>504</v>
      </c>
      <c r="CB26" s="24" t="s">
        <v>504</v>
      </c>
      <c r="CC26" s="24" t="s">
        <v>504</v>
      </c>
      <c r="CD26" s="24" t="s">
        <v>504</v>
      </c>
      <c r="CE26" s="24" t="s">
        <v>504</v>
      </c>
      <c r="CF26" s="24" t="s">
        <v>504</v>
      </c>
      <c r="CG26" s="24"/>
      <c r="CH26" s="24" t="s">
        <v>504</v>
      </c>
      <c r="CI26" s="24" t="s">
        <v>504</v>
      </c>
      <c r="CJ26" s="24" t="s">
        <v>504</v>
      </c>
      <c r="CK26" s="24" t="s">
        <v>504</v>
      </c>
      <c r="CL26" s="24" t="s">
        <v>504</v>
      </c>
      <c r="CM26" s="24">
        <v>1</v>
      </c>
      <c r="CN26" s="24" t="s">
        <v>504</v>
      </c>
      <c r="CO26" s="24" t="s">
        <v>504</v>
      </c>
      <c r="CP26" s="24" t="s">
        <v>504</v>
      </c>
      <c r="CQ26" s="24" t="s">
        <v>504</v>
      </c>
      <c r="CR26" s="24" t="s">
        <v>504</v>
      </c>
      <c r="CS26" s="24" t="s">
        <v>504</v>
      </c>
      <c r="CT26" s="24" t="s">
        <v>504</v>
      </c>
      <c r="CU26" s="24" t="s">
        <v>504</v>
      </c>
      <c r="CV26" s="24" t="s">
        <v>504</v>
      </c>
      <c r="CW26" s="24" t="s">
        <v>504</v>
      </c>
      <c r="CX26" s="24" t="s">
        <v>504</v>
      </c>
      <c r="CY26" s="24" t="s">
        <v>504</v>
      </c>
      <c r="CZ26" s="24" t="s">
        <v>504</v>
      </c>
      <c r="DA26" s="24" t="s">
        <v>504</v>
      </c>
      <c r="DB26" s="24" t="s">
        <v>504</v>
      </c>
      <c r="DC26" s="24" t="s">
        <v>504</v>
      </c>
      <c r="DD26" s="24" t="s">
        <v>504</v>
      </c>
      <c r="DE26" s="24" t="s">
        <v>504</v>
      </c>
    </row>
    <row r="27" spans="2:109" x14ac:dyDescent="0.25">
      <c r="B27" s="28" t="s">
        <v>254</v>
      </c>
      <c r="C27" s="23" t="s">
        <v>504</v>
      </c>
      <c r="D27" s="23" t="s">
        <v>504</v>
      </c>
      <c r="E27" s="23" t="s">
        <v>504</v>
      </c>
      <c r="F27" s="23" t="s">
        <v>504</v>
      </c>
      <c r="G27" s="23" t="s">
        <v>504</v>
      </c>
      <c r="H27" s="23" t="s">
        <v>504</v>
      </c>
      <c r="I27" s="23" t="s">
        <v>504</v>
      </c>
      <c r="J27" s="23" t="s">
        <v>504</v>
      </c>
      <c r="K27" s="23" t="s">
        <v>504</v>
      </c>
      <c r="L27" s="23"/>
      <c r="M27" s="23" t="s">
        <v>504</v>
      </c>
      <c r="N27" s="23" t="s">
        <v>504</v>
      </c>
      <c r="O27" s="23" t="s">
        <v>504</v>
      </c>
      <c r="P27" s="23" t="s">
        <v>504</v>
      </c>
      <c r="Q27" s="23" t="s">
        <v>504</v>
      </c>
      <c r="R27" s="23" t="s">
        <v>504</v>
      </c>
      <c r="S27" s="23" t="s">
        <v>504</v>
      </c>
      <c r="T27" s="23" t="s">
        <v>504</v>
      </c>
      <c r="U27" s="23" t="s">
        <v>504</v>
      </c>
      <c r="V27" s="23" t="s">
        <v>504</v>
      </c>
      <c r="W27" s="23"/>
      <c r="X27" s="23"/>
      <c r="Y27" s="23"/>
      <c r="Z27" s="23"/>
      <c r="AA27" s="30"/>
      <c r="AB27" s="23">
        <v>1</v>
      </c>
      <c r="AC27" s="23" t="s">
        <v>504</v>
      </c>
      <c r="AD27" s="23" t="s">
        <v>504</v>
      </c>
      <c r="AE27" s="23" t="s">
        <v>504</v>
      </c>
      <c r="AF27" s="23" t="s">
        <v>504</v>
      </c>
      <c r="AG27" s="23" t="s">
        <v>504</v>
      </c>
      <c r="AH27" s="23" t="s">
        <v>504</v>
      </c>
      <c r="AI27" s="23" t="s">
        <v>504</v>
      </c>
      <c r="AJ27" s="23" t="s">
        <v>504</v>
      </c>
      <c r="AK27" s="23" t="s">
        <v>504</v>
      </c>
      <c r="AL27" s="23" t="s">
        <v>504</v>
      </c>
      <c r="AM27" s="23" t="s">
        <v>504</v>
      </c>
      <c r="AN27" s="23" t="s">
        <v>504</v>
      </c>
      <c r="AO27" s="23" t="s">
        <v>504</v>
      </c>
      <c r="AP27" s="23" t="s">
        <v>504</v>
      </c>
      <c r="AQ27" s="23" t="s">
        <v>504</v>
      </c>
      <c r="AR27" s="23" t="s">
        <v>504</v>
      </c>
      <c r="AS27" s="23" t="s">
        <v>504</v>
      </c>
      <c r="AT27" s="23" t="s">
        <v>504</v>
      </c>
      <c r="AU27" s="23" t="s">
        <v>504</v>
      </c>
      <c r="AV27" s="23" t="s">
        <v>504</v>
      </c>
      <c r="AW27" s="23" t="s">
        <v>504</v>
      </c>
      <c r="AX27" s="23" t="s">
        <v>504</v>
      </c>
      <c r="AY27" s="23" t="s">
        <v>504</v>
      </c>
      <c r="AZ27" s="23" t="s">
        <v>504</v>
      </c>
      <c r="BA27" s="23" t="s">
        <v>504</v>
      </c>
      <c r="BB27" s="23" t="s">
        <v>504</v>
      </c>
      <c r="BC27" s="23" t="s">
        <v>504</v>
      </c>
      <c r="BD27" s="23" t="s">
        <v>504</v>
      </c>
      <c r="BE27" s="23"/>
      <c r="BF27" s="23" t="s">
        <v>504</v>
      </c>
      <c r="BG27" s="23" t="s">
        <v>504</v>
      </c>
      <c r="BH27" s="23" t="s">
        <v>504</v>
      </c>
      <c r="BI27" s="23" t="s">
        <v>504</v>
      </c>
      <c r="BJ27" s="23" t="s">
        <v>504</v>
      </c>
      <c r="BK27" s="23" t="s">
        <v>504</v>
      </c>
      <c r="BL27" s="23" t="s">
        <v>504</v>
      </c>
      <c r="BM27" s="23" t="s">
        <v>504</v>
      </c>
      <c r="BN27" s="23" t="s">
        <v>504</v>
      </c>
      <c r="BO27" s="23" t="s">
        <v>504</v>
      </c>
      <c r="BP27" s="23" t="s">
        <v>504</v>
      </c>
      <c r="BQ27" s="23" t="s">
        <v>504</v>
      </c>
      <c r="BR27" s="23" t="s">
        <v>504</v>
      </c>
      <c r="BS27" s="23" t="s">
        <v>504</v>
      </c>
      <c r="BT27" s="23" t="s">
        <v>504</v>
      </c>
      <c r="BU27" s="23" t="s">
        <v>504</v>
      </c>
      <c r="BV27" s="23" t="s">
        <v>504</v>
      </c>
      <c r="BW27" s="23" t="s">
        <v>504</v>
      </c>
      <c r="BX27" s="23" t="s">
        <v>504</v>
      </c>
      <c r="BY27" s="23" t="s">
        <v>504</v>
      </c>
      <c r="BZ27" s="23" t="s">
        <v>504</v>
      </c>
      <c r="CA27" s="23" t="s">
        <v>504</v>
      </c>
      <c r="CB27" s="23" t="s">
        <v>504</v>
      </c>
      <c r="CC27" s="23" t="s">
        <v>504</v>
      </c>
      <c r="CD27" s="23" t="s">
        <v>504</v>
      </c>
      <c r="CE27" s="23" t="s">
        <v>504</v>
      </c>
      <c r="CF27" s="23" t="s">
        <v>504</v>
      </c>
      <c r="CG27" s="23"/>
      <c r="CH27" s="23" t="s">
        <v>504</v>
      </c>
      <c r="CI27" s="23" t="s">
        <v>504</v>
      </c>
      <c r="CJ27" s="23" t="s">
        <v>504</v>
      </c>
      <c r="CK27" s="23" t="s">
        <v>504</v>
      </c>
      <c r="CL27" s="23" t="s">
        <v>504</v>
      </c>
      <c r="CM27" s="23" t="s">
        <v>504</v>
      </c>
      <c r="CN27" s="23" t="s">
        <v>504</v>
      </c>
      <c r="CO27" s="23" t="s">
        <v>504</v>
      </c>
      <c r="CP27" s="23" t="s">
        <v>504</v>
      </c>
      <c r="CQ27" s="23" t="s">
        <v>504</v>
      </c>
      <c r="CR27" s="23" t="s">
        <v>504</v>
      </c>
      <c r="CS27" s="23" t="s">
        <v>504</v>
      </c>
      <c r="CT27" s="23" t="s">
        <v>504</v>
      </c>
      <c r="CU27" s="23" t="s">
        <v>504</v>
      </c>
      <c r="CV27" s="23" t="s">
        <v>504</v>
      </c>
      <c r="CW27" s="23" t="s">
        <v>504</v>
      </c>
      <c r="CX27" s="23" t="s">
        <v>504</v>
      </c>
      <c r="CY27" s="23" t="s">
        <v>504</v>
      </c>
      <c r="CZ27" s="23" t="s">
        <v>504</v>
      </c>
      <c r="DA27" s="23" t="s">
        <v>504</v>
      </c>
      <c r="DB27" s="23" t="s">
        <v>504</v>
      </c>
      <c r="DC27" s="23" t="s">
        <v>504</v>
      </c>
      <c r="DD27" s="23" t="s">
        <v>504</v>
      </c>
      <c r="DE27" s="23" t="s">
        <v>504</v>
      </c>
    </row>
    <row r="28" spans="2:109" x14ac:dyDescent="0.25">
      <c r="B28" s="27" t="s">
        <v>250</v>
      </c>
      <c r="C28" s="24" t="s">
        <v>504</v>
      </c>
      <c r="D28" s="24" t="s">
        <v>504</v>
      </c>
      <c r="E28" s="24" t="s">
        <v>504</v>
      </c>
      <c r="F28" s="24" t="s">
        <v>504</v>
      </c>
      <c r="G28" s="24" t="s">
        <v>504</v>
      </c>
      <c r="H28" s="24" t="s">
        <v>504</v>
      </c>
      <c r="I28" s="24" t="s">
        <v>504</v>
      </c>
      <c r="J28" s="24" t="s">
        <v>504</v>
      </c>
      <c r="K28" s="24" t="s">
        <v>504</v>
      </c>
      <c r="L28" s="24"/>
      <c r="M28" s="24" t="s">
        <v>504</v>
      </c>
      <c r="N28" s="24" t="s">
        <v>504</v>
      </c>
      <c r="O28" s="24" t="s">
        <v>504</v>
      </c>
      <c r="P28" s="24" t="s">
        <v>504</v>
      </c>
      <c r="Q28" s="24" t="s">
        <v>504</v>
      </c>
      <c r="R28" s="24" t="s">
        <v>504</v>
      </c>
      <c r="S28" s="24" t="s">
        <v>504</v>
      </c>
      <c r="T28" s="24" t="s">
        <v>504</v>
      </c>
      <c r="U28" s="24" t="s">
        <v>504</v>
      </c>
      <c r="V28" s="24" t="s">
        <v>504</v>
      </c>
      <c r="W28" s="24" t="s">
        <v>504</v>
      </c>
      <c r="X28" s="24" t="s">
        <v>504</v>
      </c>
      <c r="Y28" s="24" t="s">
        <v>504</v>
      </c>
      <c r="Z28" s="24" t="s">
        <v>504</v>
      </c>
      <c r="AA28" s="24">
        <v>1</v>
      </c>
      <c r="AB28" s="29"/>
      <c r="AC28" s="24"/>
      <c r="AD28" s="24"/>
      <c r="AE28" s="24"/>
      <c r="AF28" s="24" t="s">
        <v>504</v>
      </c>
      <c r="AG28" s="24" t="s">
        <v>504</v>
      </c>
      <c r="AH28" s="24" t="s">
        <v>504</v>
      </c>
      <c r="AI28" s="24" t="s">
        <v>504</v>
      </c>
      <c r="AJ28" s="24" t="s">
        <v>504</v>
      </c>
      <c r="AK28" s="24" t="s">
        <v>504</v>
      </c>
      <c r="AL28" s="24" t="s">
        <v>504</v>
      </c>
      <c r="AM28" s="24" t="s">
        <v>504</v>
      </c>
      <c r="AN28" s="24" t="s">
        <v>504</v>
      </c>
      <c r="AO28" s="24" t="s">
        <v>504</v>
      </c>
      <c r="AP28" s="24" t="s">
        <v>504</v>
      </c>
      <c r="AQ28" s="24" t="s">
        <v>504</v>
      </c>
      <c r="AR28" s="24" t="s">
        <v>504</v>
      </c>
      <c r="AS28" s="24" t="s">
        <v>504</v>
      </c>
      <c r="AT28" s="24" t="s">
        <v>504</v>
      </c>
      <c r="AU28" s="24" t="s">
        <v>504</v>
      </c>
      <c r="AV28" s="24" t="s">
        <v>504</v>
      </c>
      <c r="AW28" s="24" t="s">
        <v>504</v>
      </c>
      <c r="AX28" s="24" t="s">
        <v>504</v>
      </c>
      <c r="AY28" s="24" t="s">
        <v>504</v>
      </c>
      <c r="AZ28" s="24" t="s">
        <v>504</v>
      </c>
      <c r="BA28" s="24" t="s">
        <v>504</v>
      </c>
      <c r="BB28" s="24" t="s">
        <v>504</v>
      </c>
      <c r="BC28" s="24" t="s">
        <v>504</v>
      </c>
      <c r="BD28" s="24" t="s">
        <v>504</v>
      </c>
      <c r="BE28" s="24"/>
      <c r="BF28" s="24" t="s">
        <v>504</v>
      </c>
      <c r="BG28" s="24" t="s">
        <v>504</v>
      </c>
      <c r="BH28" s="24" t="s">
        <v>504</v>
      </c>
      <c r="BI28" s="24" t="s">
        <v>504</v>
      </c>
      <c r="BJ28" s="24" t="s">
        <v>504</v>
      </c>
      <c r="BK28" s="24" t="s">
        <v>504</v>
      </c>
      <c r="BL28" s="24" t="s">
        <v>504</v>
      </c>
      <c r="BM28" s="24" t="s">
        <v>504</v>
      </c>
      <c r="BN28" s="24" t="s">
        <v>504</v>
      </c>
      <c r="BO28" s="24" t="s">
        <v>504</v>
      </c>
      <c r="BP28" s="24" t="s">
        <v>504</v>
      </c>
      <c r="BQ28" s="24" t="s">
        <v>504</v>
      </c>
      <c r="BR28" s="24" t="s">
        <v>504</v>
      </c>
      <c r="BS28" s="24" t="s">
        <v>504</v>
      </c>
      <c r="BT28" s="24" t="s">
        <v>504</v>
      </c>
      <c r="BU28" s="24" t="s">
        <v>504</v>
      </c>
      <c r="BV28" s="24" t="s">
        <v>504</v>
      </c>
      <c r="BW28" s="24" t="s">
        <v>504</v>
      </c>
      <c r="BX28" s="24" t="s">
        <v>504</v>
      </c>
      <c r="BY28" s="24" t="s">
        <v>504</v>
      </c>
      <c r="BZ28" s="24" t="s">
        <v>504</v>
      </c>
      <c r="CA28" s="24" t="s">
        <v>504</v>
      </c>
      <c r="CB28" s="24" t="s">
        <v>504</v>
      </c>
      <c r="CC28" s="24" t="s">
        <v>504</v>
      </c>
      <c r="CD28" s="24" t="s">
        <v>504</v>
      </c>
      <c r="CE28" s="24" t="s">
        <v>504</v>
      </c>
      <c r="CF28" s="24" t="s">
        <v>504</v>
      </c>
      <c r="CG28" s="24"/>
      <c r="CH28" s="24" t="s">
        <v>504</v>
      </c>
      <c r="CI28" s="24" t="s">
        <v>504</v>
      </c>
      <c r="CJ28" s="24" t="s">
        <v>504</v>
      </c>
      <c r="CK28" s="24" t="s">
        <v>504</v>
      </c>
      <c r="CL28" s="24" t="s">
        <v>504</v>
      </c>
      <c r="CM28" s="24" t="s">
        <v>504</v>
      </c>
      <c r="CN28" s="24" t="s">
        <v>504</v>
      </c>
      <c r="CO28" s="24" t="s">
        <v>504</v>
      </c>
      <c r="CP28" s="24" t="s">
        <v>504</v>
      </c>
      <c r="CQ28" s="24" t="s">
        <v>504</v>
      </c>
      <c r="CR28" s="24" t="s">
        <v>504</v>
      </c>
      <c r="CS28" s="24" t="s">
        <v>504</v>
      </c>
      <c r="CT28" s="24" t="s">
        <v>504</v>
      </c>
      <c r="CU28" s="24">
        <v>1</v>
      </c>
      <c r="CV28" s="24" t="s">
        <v>504</v>
      </c>
      <c r="CW28" s="24" t="s">
        <v>504</v>
      </c>
      <c r="CX28" s="24" t="s">
        <v>504</v>
      </c>
      <c r="CY28" s="24" t="s">
        <v>504</v>
      </c>
      <c r="CZ28" s="24" t="s">
        <v>504</v>
      </c>
      <c r="DA28" s="24" t="s">
        <v>504</v>
      </c>
      <c r="DB28" s="24" t="s">
        <v>504</v>
      </c>
      <c r="DC28" s="24" t="s">
        <v>504</v>
      </c>
      <c r="DD28" s="24" t="s">
        <v>504</v>
      </c>
      <c r="DE28" s="24" t="s">
        <v>504</v>
      </c>
    </row>
    <row r="29" spans="2:109" x14ac:dyDescent="0.25">
      <c r="B29" s="28" t="s">
        <v>310</v>
      </c>
      <c r="C29" s="23">
        <v>1</v>
      </c>
      <c r="D29" s="23" t="s">
        <v>504</v>
      </c>
      <c r="E29" s="23" t="s">
        <v>504</v>
      </c>
      <c r="F29" s="23" t="s">
        <v>504</v>
      </c>
      <c r="G29" s="23" t="s">
        <v>504</v>
      </c>
      <c r="H29" s="23" t="s">
        <v>504</v>
      </c>
      <c r="I29" s="23" t="s">
        <v>504</v>
      </c>
      <c r="J29" s="23" t="s">
        <v>504</v>
      </c>
      <c r="K29" s="23" t="s">
        <v>504</v>
      </c>
      <c r="L29" s="23"/>
      <c r="M29" s="23" t="s">
        <v>504</v>
      </c>
      <c r="N29" s="23" t="s">
        <v>504</v>
      </c>
      <c r="O29" s="23" t="s">
        <v>504</v>
      </c>
      <c r="P29" s="23" t="s">
        <v>504</v>
      </c>
      <c r="Q29" s="23" t="s">
        <v>504</v>
      </c>
      <c r="R29" s="23" t="s">
        <v>504</v>
      </c>
      <c r="S29" s="23" t="s">
        <v>504</v>
      </c>
      <c r="T29" s="23" t="s">
        <v>504</v>
      </c>
      <c r="U29" s="23" t="s">
        <v>504</v>
      </c>
      <c r="V29" s="23" t="s">
        <v>504</v>
      </c>
      <c r="W29" s="23" t="s">
        <v>504</v>
      </c>
      <c r="X29" s="23" t="s">
        <v>504</v>
      </c>
      <c r="Y29" s="23" t="s">
        <v>504</v>
      </c>
      <c r="Z29" s="23" t="s">
        <v>504</v>
      </c>
      <c r="AA29" s="23" t="s">
        <v>504</v>
      </c>
      <c r="AB29" s="23"/>
      <c r="AC29" s="30"/>
      <c r="AD29" s="23"/>
      <c r="AE29" s="23"/>
      <c r="AF29" s="23" t="s">
        <v>504</v>
      </c>
      <c r="AG29" s="23" t="s">
        <v>504</v>
      </c>
      <c r="AH29" s="23" t="s">
        <v>504</v>
      </c>
      <c r="AI29" s="23" t="s">
        <v>504</v>
      </c>
      <c r="AJ29" s="23" t="s">
        <v>504</v>
      </c>
      <c r="AK29" s="23" t="s">
        <v>504</v>
      </c>
      <c r="AL29" s="23" t="s">
        <v>504</v>
      </c>
      <c r="AM29" s="23" t="s">
        <v>504</v>
      </c>
      <c r="AN29" s="23" t="s">
        <v>504</v>
      </c>
      <c r="AO29" s="23" t="s">
        <v>504</v>
      </c>
      <c r="AP29" s="23" t="s">
        <v>504</v>
      </c>
      <c r="AQ29" s="23" t="s">
        <v>504</v>
      </c>
      <c r="AR29" s="23" t="s">
        <v>504</v>
      </c>
      <c r="AS29" s="23" t="s">
        <v>504</v>
      </c>
      <c r="AT29" s="23" t="s">
        <v>504</v>
      </c>
      <c r="AU29" s="23" t="s">
        <v>504</v>
      </c>
      <c r="AV29" s="23" t="s">
        <v>504</v>
      </c>
      <c r="AW29" s="23" t="s">
        <v>504</v>
      </c>
      <c r="AX29" s="23" t="s">
        <v>504</v>
      </c>
      <c r="AY29" s="23" t="s">
        <v>504</v>
      </c>
      <c r="AZ29" s="23" t="s">
        <v>504</v>
      </c>
      <c r="BA29" s="23" t="s">
        <v>504</v>
      </c>
      <c r="BB29" s="23" t="s">
        <v>504</v>
      </c>
      <c r="BC29" s="23" t="s">
        <v>504</v>
      </c>
      <c r="BD29" s="23" t="s">
        <v>504</v>
      </c>
      <c r="BE29" s="23"/>
      <c r="BF29" s="23" t="s">
        <v>504</v>
      </c>
      <c r="BG29" s="23" t="s">
        <v>504</v>
      </c>
      <c r="BH29" s="23" t="s">
        <v>504</v>
      </c>
      <c r="BI29" s="23" t="s">
        <v>504</v>
      </c>
      <c r="BJ29" s="23" t="s">
        <v>504</v>
      </c>
      <c r="BK29" s="23" t="s">
        <v>504</v>
      </c>
      <c r="BL29" s="23" t="s">
        <v>504</v>
      </c>
      <c r="BM29" s="23" t="s">
        <v>504</v>
      </c>
      <c r="BN29" s="23" t="s">
        <v>504</v>
      </c>
      <c r="BO29" s="23" t="s">
        <v>504</v>
      </c>
      <c r="BP29" s="23" t="s">
        <v>504</v>
      </c>
      <c r="BQ29" s="23" t="s">
        <v>504</v>
      </c>
      <c r="BR29" s="23" t="s">
        <v>504</v>
      </c>
      <c r="BS29" s="23" t="s">
        <v>504</v>
      </c>
      <c r="BT29" s="23" t="s">
        <v>504</v>
      </c>
      <c r="BU29" s="23" t="s">
        <v>504</v>
      </c>
      <c r="BV29" s="23" t="s">
        <v>504</v>
      </c>
      <c r="BW29" s="23" t="s">
        <v>504</v>
      </c>
      <c r="BX29" s="23" t="s">
        <v>504</v>
      </c>
      <c r="BY29" s="23" t="s">
        <v>504</v>
      </c>
      <c r="BZ29" s="23" t="s">
        <v>504</v>
      </c>
      <c r="CA29" s="23" t="s">
        <v>504</v>
      </c>
      <c r="CB29" s="23" t="s">
        <v>504</v>
      </c>
      <c r="CC29" s="23" t="s">
        <v>504</v>
      </c>
      <c r="CD29" s="23" t="s">
        <v>504</v>
      </c>
      <c r="CE29" s="23" t="s">
        <v>504</v>
      </c>
      <c r="CF29" s="23" t="s">
        <v>504</v>
      </c>
      <c r="CG29" s="23"/>
      <c r="CH29" s="23" t="s">
        <v>504</v>
      </c>
      <c r="CI29" s="23" t="s">
        <v>504</v>
      </c>
      <c r="CJ29" s="23" t="s">
        <v>504</v>
      </c>
      <c r="CK29" s="23" t="s">
        <v>504</v>
      </c>
      <c r="CL29" s="23" t="s">
        <v>504</v>
      </c>
      <c r="CM29" s="23" t="s">
        <v>504</v>
      </c>
      <c r="CN29" s="23" t="s">
        <v>504</v>
      </c>
      <c r="CO29" s="23" t="s">
        <v>504</v>
      </c>
      <c r="CP29" s="23" t="s">
        <v>504</v>
      </c>
      <c r="CQ29" s="23" t="s">
        <v>504</v>
      </c>
      <c r="CR29" s="23" t="s">
        <v>504</v>
      </c>
      <c r="CS29" s="23" t="s">
        <v>504</v>
      </c>
      <c r="CT29" s="23" t="s">
        <v>504</v>
      </c>
      <c r="CU29" s="23" t="s">
        <v>504</v>
      </c>
      <c r="CV29" s="23">
        <v>1</v>
      </c>
      <c r="CW29" s="23" t="s">
        <v>504</v>
      </c>
      <c r="CX29" s="23" t="s">
        <v>504</v>
      </c>
      <c r="CY29" s="23" t="s">
        <v>504</v>
      </c>
      <c r="CZ29" s="23" t="s">
        <v>504</v>
      </c>
      <c r="DA29" s="23" t="s">
        <v>504</v>
      </c>
      <c r="DB29" s="23" t="s">
        <v>504</v>
      </c>
      <c r="DC29" s="23" t="s">
        <v>504</v>
      </c>
      <c r="DD29" s="23" t="s">
        <v>504</v>
      </c>
      <c r="DE29" s="23" t="s">
        <v>504</v>
      </c>
    </row>
    <row r="30" spans="2:109" x14ac:dyDescent="0.25">
      <c r="B30" s="27" t="s">
        <v>451</v>
      </c>
      <c r="C30" s="24" t="s">
        <v>504</v>
      </c>
      <c r="D30" s="24" t="s">
        <v>504</v>
      </c>
      <c r="E30" s="24" t="s">
        <v>504</v>
      </c>
      <c r="F30" s="24" t="s">
        <v>504</v>
      </c>
      <c r="G30" s="24" t="s">
        <v>504</v>
      </c>
      <c r="H30" s="24" t="s">
        <v>504</v>
      </c>
      <c r="I30" s="24" t="s">
        <v>504</v>
      </c>
      <c r="J30" s="24" t="s">
        <v>504</v>
      </c>
      <c r="K30" s="24" t="s">
        <v>504</v>
      </c>
      <c r="L30" s="24"/>
      <c r="M30" s="24" t="s">
        <v>504</v>
      </c>
      <c r="N30" s="24" t="s">
        <v>504</v>
      </c>
      <c r="O30" s="24" t="s">
        <v>504</v>
      </c>
      <c r="P30" s="24">
        <v>1</v>
      </c>
      <c r="Q30" s="24" t="s">
        <v>504</v>
      </c>
      <c r="R30" s="24" t="s">
        <v>504</v>
      </c>
      <c r="S30" s="24" t="s">
        <v>504</v>
      </c>
      <c r="T30" s="24" t="s">
        <v>504</v>
      </c>
      <c r="U30" s="24" t="s">
        <v>504</v>
      </c>
      <c r="V30" s="24" t="s">
        <v>504</v>
      </c>
      <c r="W30" s="24" t="s">
        <v>504</v>
      </c>
      <c r="X30" s="24" t="s">
        <v>504</v>
      </c>
      <c r="Y30" s="24" t="s">
        <v>504</v>
      </c>
      <c r="Z30" s="24" t="s">
        <v>504</v>
      </c>
      <c r="AA30" s="24" t="s">
        <v>504</v>
      </c>
      <c r="AB30" s="24"/>
      <c r="AC30" s="24"/>
      <c r="AD30" s="29"/>
      <c r="AE30" s="24"/>
      <c r="AF30" s="24" t="s">
        <v>504</v>
      </c>
      <c r="AG30" s="24" t="s">
        <v>504</v>
      </c>
      <c r="AH30" s="24" t="s">
        <v>504</v>
      </c>
      <c r="AI30" s="24" t="s">
        <v>504</v>
      </c>
      <c r="AJ30" s="24" t="s">
        <v>504</v>
      </c>
      <c r="AK30" s="24" t="s">
        <v>504</v>
      </c>
      <c r="AL30" s="24" t="s">
        <v>504</v>
      </c>
      <c r="AM30" s="24">
        <v>1</v>
      </c>
      <c r="AN30" s="24" t="s">
        <v>504</v>
      </c>
      <c r="AO30" s="24" t="s">
        <v>504</v>
      </c>
      <c r="AP30" s="24" t="s">
        <v>504</v>
      </c>
      <c r="AQ30" s="24" t="s">
        <v>504</v>
      </c>
      <c r="AR30" s="24" t="s">
        <v>504</v>
      </c>
      <c r="AS30" s="24" t="s">
        <v>504</v>
      </c>
      <c r="AT30" s="24" t="s">
        <v>504</v>
      </c>
      <c r="AU30" s="24" t="s">
        <v>504</v>
      </c>
      <c r="AV30" s="24" t="s">
        <v>504</v>
      </c>
      <c r="AW30" s="24" t="s">
        <v>504</v>
      </c>
      <c r="AX30" s="24" t="s">
        <v>504</v>
      </c>
      <c r="AY30" s="24" t="s">
        <v>504</v>
      </c>
      <c r="AZ30" s="24" t="s">
        <v>504</v>
      </c>
      <c r="BA30" s="24" t="s">
        <v>504</v>
      </c>
      <c r="BB30" s="24" t="s">
        <v>504</v>
      </c>
      <c r="BC30" s="24" t="s">
        <v>504</v>
      </c>
      <c r="BD30" s="24" t="s">
        <v>504</v>
      </c>
      <c r="BE30" s="24"/>
      <c r="BF30" s="24" t="s">
        <v>504</v>
      </c>
      <c r="BG30" s="24" t="s">
        <v>504</v>
      </c>
      <c r="BH30" s="24" t="s">
        <v>504</v>
      </c>
      <c r="BI30" s="24" t="s">
        <v>504</v>
      </c>
      <c r="BJ30" s="24" t="s">
        <v>504</v>
      </c>
      <c r="BK30" s="24" t="s">
        <v>504</v>
      </c>
      <c r="BL30" s="24" t="s">
        <v>504</v>
      </c>
      <c r="BM30" s="24" t="s">
        <v>504</v>
      </c>
      <c r="BN30" s="24" t="s">
        <v>504</v>
      </c>
      <c r="BO30" s="24" t="s">
        <v>504</v>
      </c>
      <c r="BP30" s="24" t="s">
        <v>504</v>
      </c>
      <c r="BQ30" s="24" t="s">
        <v>504</v>
      </c>
      <c r="BR30" s="24" t="s">
        <v>504</v>
      </c>
      <c r="BS30" s="24" t="s">
        <v>504</v>
      </c>
      <c r="BT30" s="24" t="s">
        <v>504</v>
      </c>
      <c r="BU30" s="24" t="s">
        <v>504</v>
      </c>
      <c r="BV30" s="24" t="s">
        <v>504</v>
      </c>
      <c r="BW30" s="24" t="s">
        <v>504</v>
      </c>
      <c r="BX30" s="24" t="s">
        <v>504</v>
      </c>
      <c r="BY30" s="24" t="s">
        <v>504</v>
      </c>
      <c r="BZ30" s="24" t="s">
        <v>504</v>
      </c>
      <c r="CA30" s="24" t="s">
        <v>504</v>
      </c>
      <c r="CB30" s="24" t="s">
        <v>504</v>
      </c>
      <c r="CC30" s="24" t="s">
        <v>504</v>
      </c>
      <c r="CD30" s="24" t="s">
        <v>504</v>
      </c>
      <c r="CE30" s="24" t="s">
        <v>504</v>
      </c>
      <c r="CF30" s="24" t="s">
        <v>504</v>
      </c>
      <c r="CG30" s="24"/>
      <c r="CH30" s="24" t="s">
        <v>504</v>
      </c>
      <c r="CI30" s="24" t="s">
        <v>504</v>
      </c>
      <c r="CJ30" s="24" t="s">
        <v>504</v>
      </c>
      <c r="CK30" s="24" t="s">
        <v>504</v>
      </c>
      <c r="CL30" s="24" t="s">
        <v>504</v>
      </c>
      <c r="CM30" s="24" t="s">
        <v>504</v>
      </c>
      <c r="CN30" s="24" t="s">
        <v>504</v>
      </c>
      <c r="CO30" s="24" t="s">
        <v>504</v>
      </c>
      <c r="CP30" s="24" t="s">
        <v>504</v>
      </c>
      <c r="CQ30" s="24" t="s">
        <v>504</v>
      </c>
      <c r="CR30" s="24" t="s">
        <v>504</v>
      </c>
      <c r="CS30" s="24" t="s">
        <v>504</v>
      </c>
      <c r="CT30" s="24" t="s">
        <v>504</v>
      </c>
      <c r="CU30" s="24" t="s">
        <v>504</v>
      </c>
      <c r="CV30" s="24" t="s">
        <v>504</v>
      </c>
      <c r="CW30" s="24" t="s">
        <v>504</v>
      </c>
      <c r="CX30" s="24" t="s">
        <v>504</v>
      </c>
      <c r="CY30" s="24" t="s">
        <v>504</v>
      </c>
      <c r="CZ30" s="24" t="s">
        <v>504</v>
      </c>
      <c r="DA30" s="24" t="s">
        <v>504</v>
      </c>
      <c r="DB30" s="24" t="s">
        <v>504</v>
      </c>
      <c r="DC30" s="24" t="s">
        <v>504</v>
      </c>
      <c r="DD30" s="24" t="s">
        <v>504</v>
      </c>
      <c r="DE30" s="24" t="s">
        <v>504</v>
      </c>
    </row>
    <row r="31" spans="2:109" x14ac:dyDescent="0.25">
      <c r="B31" s="28" t="s">
        <v>510</v>
      </c>
      <c r="C31" s="23" t="s">
        <v>504</v>
      </c>
      <c r="D31" s="23" t="s">
        <v>504</v>
      </c>
      <c r="E31" s="23" t="s">
        <v>504</v>
      </c>
      <c r="F31" s="23" t="s">
        <v>504</v>
      </c>
      <c r="G31" s="23" t="s">
        <v>504</v>
      </c>
      <c r="H31" s="23" t="s">
        <v>504</v>
      </c>
      <c r="I31" s="23" t="s">
        <v>504</v>
      </c>
      <c r="J31" s="23" t="s">
        <v>504</v>
      </c>
      <c r="K31" s="23" t="s">
        <v>504</v>
      </c>
      <c r="L31" s="23"/>
      <c r="M31" s="23" t="s">
        <v>504</v>
      </c>
      <c r="N31" s="23" t="s">
        <v>504</v>
      </c>
      <c r="O31" s="23" t="s">
        <v>504</v>
      </c>
      <c r="P31" s="23" t="s">
        <v>504</v>
      </c>
      <c r="Q31" s="23" t="s">
        <v>504</v>
      </c>
      <c r="R31" s="23" t="s">
        <v>504</v>
      </c>
      <c r="S31" s="23" t="s">
        <v>504</v>
      </c>
      <c r="T31" s="23" t="s">
        <v>504</v>
      </c>
      <c r="U31" s="23" t="s">
        <v>504</v>
      </c>
      <c r="V31" s="23" t="s">
        <v>504</v>
      </c>
      <c r="W31" s="23" t="s">
        <v>504</v>
      </c>
      <c r="X31" s="23" t="s">
        <v>504</v>
      </c>
      <c r="Y31" s="23" t="s">
        <v>504</v>
      </c>
      <c r="Z31" s="23" t="s">
        <v>504</v>
      </c>
      <c r="AA31" s="23" t="s">
        <v>504</v>
      </c>
      <c r="AB31" s="23"/>
      <c r="AC31" s="23"/>
      <c r="AD31" s="23"/>
      <c r="AE31" s="30"/>
      <c r="AF31" s="23">
        <v>1</v>
      </c>
      <c r="AG31" s="23" t="s">
        <v>504</v>
      </c>
      <c r="AH31" s="23">
        <v>1</v>
      </c>
      <c r="AI31" s="23" t="s">
        <v>504</v>
      </c>
      <c r="AJ31" s="23" t="s">
        <v>504</v>
      </c>
      <c r="AK31" s="23" t="s">
        <v>504</v>
      </c>
      <c r="AL31" s="23" t="s">
        <v>504</v>
      </c>
      <c r="AM31" s="23" t="s">
        <v>504</v>
      </c>
      <c r="AN31" s="23" t="s">
        <v>504</v>
      </c>
      <c r="AO31" s="23" t="s">
        <v>504</v>
      </c>
      <c r="AP31" s="23" t="s">
        <v>504</v>
      </c>
      <c r="AQ31" s="23" t="s">
        <v>504</v>
      </c>
      <c r="AR31" s="23" t="s">
        <v>504</v>
      </c>
      <c r="AS31" s="23" t="s">
        <v>504</v>
      </c>
      <c r="AT31" s="23" t="s">
        <v>504</v>
      </c>
      <c r="AU31" s="23" t="s">
        <v>504</v>
      </c>
      <c r="AV31" s="23" t="s">
        <v>504</v>
      </c>
      <c r="AW31" s="23" t="s">
        <v>504</v>
      </c>
      <c r="AX31" s="23" t="s">
        <v>504</v>
      </c>
      <c r="AY31" s="23" t="s">
        <v>504</v>
      </c>
      <c r="AZ31" s="23" t="s">
        <v>504</v>
      </c>
      <c r="BA31" s="23" t="s">
        <v>504</v>
      </c>
      <c r="BB31" s="23" t="s">
        <v>504</v>
      </c>
      <c r="BC31" s="23" t="s">
        <v>504</v>
      </c>
      <c r="BD31" s="23" t="s">
        <v>504</v>
      </c>
      <c r="BE31" s="23"/>
      <c r="BF31" s="23" t="s">
        <v>504</v>
      </c>
      <c r="BG31" s="23" t="s">
        <v>504</v>
      </c>
      <c r="BH31" s="23" t="s">
        <v>504</v>
      </c>
      <c r="BI31" s="23" t="s">
        <v>504</v>
      </c>
      <c r="BJ31" s="23" t="s">
        <v>504</v>
      </c>
      <c r="BK31" s="23" t="s">
        <v>504</v>
      </c>
      <c r="BL31" s="23" t="s">
        <v>504</v>
      </c>
      <c r="BM31" s="23" t="s">
        <v>504</v>
      </c>
      <c r="BN31" s="23" t="s">
        <v>504</v>
      </c>
      <c r="BO31" s="23" t="s">
        <v>504</v>
      </c>
      <c r="BP31" s="23" t="s">
        <v>504</v>
      </c>
      <c r="BQ31" s="23" t="s">
        <v>504</v>
      </c>
      <c r="BR31" s="23" t="s">
        <v>504</v>
      </c>
      <c r="BS31" s="23" t="s">
        <v>504</v>
      </c>
      <c r="BT31" s="23" t="s">
        <v>504</v>
      </c>
      <c r="BU31" s="23" t="s">
        <v>504</v>
      </c>
      <c r="BV31" s="23" t="s">
        <v>504</v>
      </c>
      <c r="BW31" s="23" t="s">
        <v>504</v>
      </c>
      <c r="BX31" s="23" t="s">
        <v>504</v>
      </c>
      <c r="BY31" s="23" t="s">
        <v>504</v>
      </c>
      <c r="BZ31" s="23" t="s">
        <v>504</v>
      </c>
      <c r="CA31" s="23" t="s">
        <v>504</v>
      </c>
      <c r="CB31" s="23" t="s">
        <v>504</v>
      </c>
      <c r="CC31" s="23" t="s">
        <v>504</v>
      </c>
      <c r="CD31" s="23" t="s">
        <v>504</v>
      </c>
      <c r="CE31" s="23" t="s">
        <v>504</v>
      </c>
      <c r="CF31" s="23" t="s">
        <v>504</v>
      </c>
      <c r="CG31" s="23"/>
      <c r="CH31" s="23" t="s">
        <v>504</v>
      </c>
      <c r="CI31" s="23" t="s">
        <v>504</v>
      </c>
      <c r="CJ31" s="23" t="s">
        <v>504</v>
      </c>
      <c r="CK31" s="23" t="s">
        <v>504</v>
      </c>
      <c r="CL31" s="23" t="s">
        <v>504</v>
      </c>
      <c r="CM31" s="23" t="s">
        <v>504</v>
      </c>
      <c r="CN31" s="23" t="s">
        <v>504</v>
      </c>
      <c r="CO31" s="23" t="s">
        <v>504</v>
      </c>
      <c r="CP31" s="23" t="s">
        <v>504</v>
      </c>
      <c r="CQ31" s="23" t="s">
        <v>504</v>
      </c>
      <c r="CR31" s="23" t="s">
        <v>504</v>
      </c>
      <c r="CS31" s="23" t="s">
        <v>504</v>
      </c>
      <c r="CT31" s="23" t="s">
        <v>504</v>
      </c>
      <c r="CU31" s="23" t="s">
        <v>504</v>
      </c>
      <c r="CV31" s="23" t="s">
        <v>504</v>
      </c>
      <c r="CW31" s="23" t="s">
        <v>504</v>
      </c>
      <c r="CX31" s="23" t="s">
        <v>504</v>
      </c>
      <c r="CY31" s="23" t="s">
        <v>504</v>
      </c>
      <c r="CZ31" s="23" t="s">
        <v>504</v>
      </c>
      <c r="DA31" s="23" t="s">
        <v>504</v>
      </c>
      <c r="DB31" s="23" t="s">
        <v>504</v>
      </c>
      <c r="DC31" s="23" t="s">
        <v>504</v>
      </c>
      <c r="DD31" s="23" t="s">
        <v>504</v>
      </c>
      <c r="DE31" s="23" t="s">
        <v>504</v>
      </c>
    </row>
    <row r="32" spans="2:109" x14ac:dyDescent="0.25">
      <c r="B32" s="27" t="s">
        <v>515</v>
      </c>
      <c r="C32" s="24" t="s">
        <v>504</v>
      </c>
      <c r="D32" s="24" t="s">
        <v>504</v>
      </c>
      <c r="E32" s="24" t="s">
        <v>504</v>
      </c>
      <c r="F32" s="24" t="s">
        <v>504</v>
      </c>
      <c r="G32" s="24" t="s">
        <v>504</v>
      </c>
      <c r="H32" s="24" t="s">
        <v>504</v>
      </c>
      <c r="I32" s="24" t="s">
        <v>504</v>
      </c>
      <c r="J32" s="24" t="s">
        <v>504</v>
      </c>
      <c r="K32" s="24" t="s">
        <v>504</v>
      </c>
      <c r="L32" s="24"/>
      <c r="M32" s="24" t="s">
        <v>504</v>
      </c>
      <c r="N32" s="24" t="s">
        <v>504</v>
      </c>
      <c r="O32" s="24" t="s">
        <v>504</v>
      </c>
      <c r="P32" s="24" t="s">
        <v>504</v>
      </c>
      <c r="Q32" s="24" t="s">
        <v>504</v>
      </c>
      <c r="R32" s="24" t="s">
        <v>504</v>
      </c>
      <c r="S32" s="24" t="s">
        <v>504</v>
      </c>
      <c r="T32" s="24" t="s">
        <v>504</v>
      </c>
      <c r="U32" s="24" t="s">
        <v>504</v>
      </c>
      <c r="V32" s="24" t="s">
        <v>504</v>
      </c>
      <c r="W32" s="24" t="s">
        <v>504</v>
      </c>
      <c r="X32" s="24" t="s">
        <v>504</v>
      </c>
      <c r="Y32" s="24" t="s">
        <v>504</v>
      </c>
      <c r="Z32" s="24" t="s">
        <v>504</v>
      </c>
      <c r="AA32" s="24" t="s">
        <v>504</v>
      </c>
      <c r="AB32" s="24" t="s">
        <v>504</v>
      </c>
      <c r="AC32" s="24" t="s">
        <v>504</v>
      </c>
      <c r="AD32" s="24"/>
      <c r="AE32" s="24">
        <v>1</v>
      </c>
      <c r="AF32" s="29"/>
      <c r="AG32" s="24">
        <v>1</v>
      </c>
      <c r="AH32" s="24" t="s">
        <v>504</v>
      </c>
      <c r="AI32" s="24" t="s">
        <v>504</v>
      </c>
      <c r="AJ32" s="24" t="s">
        <v>504</v>
      </c>
      <c r="AK32" s="24" t="s">
        <v>504</v>
      </c>
      <c r="AL32" s="24" t="s">
        <v>504</v>
      </c>
      <c r="AM32" s="24" t="s">
        <v>504</v>
      </c>
      <c r="AN32" s="24" t="s">
        <v>504</v>
      </c>
      <c r="AO32" s="24" t="s">
        <v>504</v>
      </c>
      <c r="AP32" s="24" t="s">
        <v>504</v>
      </c>
      <c r="AQ32" s="24" t="s">
        <v>504</v>
      </c>
      <c r="AR32" s="24" t="s">
        <v>504</v>
      </c>
      <c r="AS32" s="24" t="s">
        <v>504</v>
      </c>
      <c r="AT32" s="24" t="s">
        <v>504</v>
      </c>
      <c r="AU32" s="24" t="s">
        <v>504</v>
      </c>
      <c r="AV32" s="24"/>
      <c r="AW32" s="24">
        <v>1</v>
      </c>
      <c r="AX32" s="24" t="s">
        <v>504</v>
      </c>
      <c r="AY32" s="24" t="s">
        <v>504</v>
      </c>
      <c r="AZ32" s="24" t="s">
        <v>504</v>
      </c>
      <c r="BA32" s="24" t="s">
        <v>504</v>
      </c>
      <c r="BB32" s="24" t="s">
        <v>504</v>
      </c>
      <c r="BC32" s="24" t="s">
        <v>504</v>
      </c>
      <c r="BD32" s="24">
        <v>1</v>
      </c>
      <c r="BE32" s="24"/>
      <c r="BF32" s="24" t="s">
        <v>504</v>
      </c>
      <c r="BG32" s="24" t="s">
        <v>504</v>
      </c>
      <c r="BH32" s="24" t="s">
        <v>504</v>
      </c>
      <c r="BI32" s="24" t="s">
        <v>504</v>
      </c>
      <c r="BJ32" s="24" t="s">
        <v>504</v>
      </c>
      <c r="BK32" s="24" t="s">
        <v>504</v>
      </c>
      <c r="BL32" s="24" t="s">
        <v>504</v>
      </c>
      <c r="BM32" s="24" t="s">
        <v>504</v>
      </c>
      <c r="BN32" s="24" t="s">
        <v>504</v>
      </c>
      <c r="BO32" s="24" t="s">
        <v>504</v>
      </c>
      <c r="BP32" s="24" t="s">
        <v>504</v>
      </c>
      <c r="BQ32" s="24" t="s">
        <v>504</v>
      </c>
      <c r="BR32" s="24" t="s">
        <v>504</v>
      </c>
      <c r="BS32" s="24" t="s">
        <v>504</v>
      </c>
      <c r="BT32" s="24" t="s">
        <v>504</v>
      </c>
      <c r="BU32" s="24" t="s">
        <v>504</v>
      </c>
      <c r="BV32" s="24" t="s">
        <v>504</v>
      </c>
      <c r="BW32" s="24" t="s">
        <v>504</v>
      </c>
      <c r="BX32" s="24" t="s">
        <v>504</v>
      </c>
      <c r="BY32" s="24" t="s">
        <v>504</v>
      </c>
      <c r="BZ32" s="24" t="s">
        <v>504</v>
      </c>
      <c r="CA32" s="24" t="s">
        <v>504</v>
      </c>
      <c r="CB32" s="24" t="s">
        <v>504</v>
      </c>
      <c r="CC32" s="24" t="s">
        <v>504</v>
      </c>
      <c r="CD32" s="24" t="s">
        <v>504</v>
      </c>
      <c r="CE32" s="24" t="s">
        <v>504</v>
      </c>
      <c r="CF32" s="24" t="s">
        <v>504</v>
      </c>
      <c r="CG32" s="24"/>
      <c r="CH32" s="24" t="s">
        <v>504</v>
      </c>
      <c r="CI32" s="24" t="s">
        <v>504</v>
      </c>
      <c r="CJ32" s="24" t="s">
        <v>504</v>
      </c>
      <c r="CK32" s="24" t="s">
        <v>504</v>
      </c>
      <c r="CL32" s="24" t="s">
        <v>504</v>
      </c>
      <c r="CM32" s="24" t="s">
        <v>504</v>
      </c>
      <c r="CN32" s="24" t="s">
        <v>504</v>
      </c>
      <c r="CO32" s="24" t="s">
        <v>504</v>
      </c>
      <c r="CP32" s="24" t="s">
        <v>504</v>
      </c>
      <c r="CQ32" s="24" t="s">
        <v>504</v>
      </c>
      <c r="CR32" s="24" t="s">
        <v>504</v>
      </c>
      <c r="CS32" s="24" t="s">
        <v>504</v>
      </c>
      <c r="CT32" s="24" t="s">
        <v>504</v>
      </c>
      <c r="CU32" s="24" t="s">
        <v>504</v>
      </c>
      <c r="CV32" s="24" t="s">
        <v>504</v>
      </c>
      <c r="CW32" s="24" t="s">
        <v>504</v>
      </c>
      <c r="CX32" s="24" t="s">
        <v>504</v>
      </c>
      <c r="CY32" s="24" t="s">
        <v>504</v>
      </c>
      <c r="CZ32" s="24" t="s">
        <v>504</v>
      </c>
      <c r="DA32" s="24" t="s">
        <v>504</v>
      </c>
      <c r="DB32" s="24" t="s">
        <v>504</v>
      </c>
      <c r="DC32" s="24" t="s">
        <v>504</v>
      </c>
      <c r="DD32" s="24" t="s">
        <v>504</v>
      </c>
      <c r="DE32" s="24" t="s">
        <v>504</v>
      </c>
    </row>
    <row r="33" spans="2:109" x14ac:dyDescent="0.25">
      <c r="B33" s="28" t="s">
        <v>64</v>
      </c>
      <c r="C33" s="23" t="s">
        <v>504</v>
      </c>
      <c r="D33" s="23" t="s">
        <v>504</v>
      </c>
      <c r="E33" s="23" t="s">
        <v>504</v>
      </c>
      <c r="F33" s="23" t="s">
        <v>504</v>
      </c>
      <c r="G33" s="23" t="s">
        <v>504</v>
      </c>
      <c r="H33" s="23" t="s">
        <v>504</v>
      </c>
      <c r="I33" s="23" t="s">
        <v>504</v>
      </c>
      <c r="J33" s="23" t="s">
        <v>504</v>
      </c>
      <c r="K33" s="23" t="s">
        <v>504</v>
      </c>
      <c r="L33" s="23"/>
      <c r="M33" s="23" t="s">
        <v>504</v>
      </c>
      <c r="N33" s="23" t="s">
        <v>504</v>
      </c>
      <c r="O33" s="23" t="s">
        <v>504</v>
      </c>
      <c r="P33" s="23" t="s">
        <v>504</v>
      </c>
      <c r="Q33" s="23" t="s">
        <v>504</v>
      </c>
      <c r="R33" s="23" t="s">
        <v>504</v>
      </c>
      <c r="S33" s="23" t="s">
        <v>504</v>
      </c>
      <c r="T33" s="23" t="s">
        <v>504</v>
      </c>
      <c r="U33" s="23" t="s">
        <v>504</v>
      </c>
      <c r="V33" s="23" t="s">
        <v>504</v>
      </c>
      <c r="W33" s="23" t="s">
        <v>504</v>
      </c>
      <c r="X33" s="23" t="s">
        <v>504</v>
      </c>
      <c r="Y33" s="23" t="s">
        <v>504</v>
      </c>
      <c r="Z33" s="23" t="s">
        <v>504</v>
      </c>
      <c r="AA33" s="23" t="s">
        <v>504</v>
      </c>
      <c r="AB33" s="23" t="s">
        <v>504</v>
      </c>
      <c r="AC33" s="23" t="s">
        <v>504</v>
      </c>
      <c r="AD33" s="23" t="s">
        <v>504</v>
      </c>
      <c r="AE33" s="23" t="s">
        <v>504</v>
      </c>
      <c r="AF33" s="23">
        <v>1</v>
      </c>
      <c r="AG33" s="30"/>
      <c r="AH33" s="23">
        <v>1</v>
      </c>
      <c r="AI33" s="23" t="s">
        <v>504</v>
      </c>
      <c r="AJ33" s="23" t="s">
        <v>504</v>
      </c>
      <c r="AK33" s="23" t="s">
        <v>504</v>
      </c>
      <c r="AL33" s="23" t="s">
        <v>504</v>
      </c>
      <c r="AM33" s="23" t="s">
        <v>504</v>
      </c>
      <c r="AN33" s="23" t="s">
        <v>504</v>
      </c>
      <c r="AO33" s="23" t="s">
        <v>504</v>
      </c>
      <c r="AP33" s="23" t="s">
        <v>504</v>
      </c>
      <c r="AQ33" s="23" t="s">
        <v>504</v>
      </c>
      <c r="AR33" s="23" t="s">
        <v>504</v>
      </c>
      <c r="AS33" s="23" t="s">
        <v>504</v>
      </c>
      <c r="AT33" s="23" t="s">
        <v>504</v>
      </c>
      <c r="AU33" s="23" t="s">
        <v>504</v>
      </c>
      <c r="AV33" s="23" t="s">
        <v>504</v>
      </c>
      <c r="AW33" s="23" t="s">
        <v>504</v>
      </c>
      <c r="AX33" s="23" t="s">
        <v>504</v>
      </c>
      <c r="AY33" s="23" t="s">
        <v>504</v>
      </c>
      <c r="AZ33" s="23" t="s">
        <v>504</v>
      </c>
      <c r="BA33" s="23" t="s">
        <v>504</v>
      </c>
      <c r="BB33" s="23" t="s">
        <v>504</v>
      </c>
      <c r="BC33" s="23" t="s">
        <v>504</v>
      </c>
      <c r="BD33" s="23" t="s">
        <v>504</v>
      </c>
      <c r="BE33" s="23"/>
      <c r="BF33" s="23" t="s">
        <v>504</v>
      </c>
      <c r="BG33" s="23" t="s">
        <v>504</v>
      </c>
      <c r="BH33" s="23" t="s">
        <v>504</v>
      </c>
      <c r="BI33" s="23" t="s">
        <v>504</v>
      </c>
      <c r="BJ33" s="23" t="s">
        <v>504</v>
      </c>
      <c r="BK33" s="23" t="s">
        <v>504</v>
      </c>
      <c r="BL33" s="23" t="s">
        <v>504</v>
      </c>
      <c r="BM33" s="23" t="s">
        <v>504</v>
      </c>
      <c r="BN33" s="23" t="s">
        <v>504</v>
      </c>
      <c r="BO33" s="23" t="s">
        <v>504</v>
      </c>
      <c r="BP33" s="23" t="s">
        <v>504</v>
      </c>
      <c r="BQ33" s="23" t="s">
        <v>504</v>
      </c>
      <c r="BR33" s="23" t="s">
        <v>504</v>
      </c>
      <c r="BS33" s="23" t="s">
        <v>504</v>
      </c>
      <c r="BT33" s="23" t="s">
        <v>504</v>
      </c>
      <c r="BU33" s="23" t="s">
        <v>504</v>
      </c>
      <c r="BV33" s="23" t="s">
        <v>504</v>
      </c>
      <c r="BW33" s="23" t="s">
        <v>504</v>
      </c>
      <c r="BX33" s="23" t="s">
        <v>504</v>
      </c>
      <c r="BY33" s="23" t="s">
        <v>504</v>
      </c>
      <c r="BZ33" s="23" t="s">
        <v>504</v>
      </c>
      <c r="CA33" s="23" t="s">
        <v>504</v>
      </c>
      <c r="CB33" s="23" t="s">
        <v>504</v>
      </c>
      <c r="CC33" s="23" t="s">
        <v>504</v>
      </c>
      <c r="CD33" s="23" t="s">
        <v>504</v>
      </c>
      <c r="CE33" s="23" t="s">
        <v>504</v>
      </c>
      <c r="CF33" s="23" t="s">
        <v>504</v>
      </c>
      <c r="CG33" s="23"/>
      <c r="CH33" s="23" t="s">
        <v>504</v>
      </c>
      <c r="CI33" s="23" t="s">
        <v>504</v>
      </c>
      <c r="CJ33" s="23" t="s">
        <v>504</v>
      </c>
      <c r="CK33" s="23" t="s">
        <v>504</v>
      </c>
      <c r="CL33" s="23" t="s">
        <v>504</v>
      </c>
      <c r="CM33" s="23" t="s">
        <v>504</v>
      </c>
      <c r="CN33" s="23" t="s">
        <v>504</v>
      </c>
      <c r="CO33" s="23" t="s">
        <v>504</v>
      </c>
      <c r="CP33" s="23" t="s">
        <v>504</v>
      </c>
      <c r="CQ33" s="23" t="s">
        <v>504</v>
      </c>
      <c r="CR33" s="23" t="s">
        <v>504</v>
      </c>
      <c r="CS33" s="23" t="s">
        <v>504</v>
      </c>
      <c r="CT33" s="23" t="s">
        <v>504</v>
      </c>
      <c r="CU33" s="23" t="s">
        <v>504</v>
      </c>
      <c r="CV33" s="23" t="s">
        <v>504</v>
      </c>
      <c r="CW33" s="23" t="s">
        <v>504</v>
      </c>
      <c r="CX33" s="23" t="s">
        <v>504</v>
      </c>
      <c r="CY33" s="23" t="s">
        <v>504</v>
      </c>
      <c r="CZ33" s="23" t="s">
        <v>504</v>
      </c>
      <c r="DA33" s="23" t="s">
        <v>504</v>
      </c>
      <c r="DB33" s="23" t="s">
        <v>504</v>
      </c>
      <c r="DC33" s="23" t="s">
        <v>504</v>
      </c>
      <c r="DD33" s="23" t="s">
        <v>504</v>
      </c>
      <c r="DE33" s="23" t="s">
        <v>504</v>
      </c>
    </row>
    <row r="34" spans="2:109" x14ac:dyDescent="0.25">
      <c r="B34" s="27" t="s">
        <v>66</v>
      </c>
      <c r="C34" s="24" t="s">
        <v>504</v>
      </c>
      <c r="D34" s="24" t="s">
        <v>504</v>
      </c>
      <c r="E34" s="24" t="s">
        <v>504</v>
      </c>
      <c r="F34" s="24" t="s">
        <v>504</v>
      </c>
      <c r="G34" s="24" t="s">
        <v>504</v>
      </c>
      <c r="H34" s="24" t="s">
        <v>504</v>
      </c>
      <c r="I34" s="24" t="s">
        <v>504</v>
      </c>
      <c r="J34" s="24" t="s">
        <v>504</v>
      </c>
      <c r="K34" s="24" t="s">
        <v>504</v>
      </c>
      <c r="L34" s="24"/>
      <c r="M34" s="24" t="s">
        <v>504</v>
      </c>
      <c r="N34" s="24" t="s">
        <v>504</v>
      </c>
      <c r="O34" s="24" t="s">
        <v>504</v>
      </c>
      <c r="P34" s="24" t="s">
        <v>504</v>
      </c>
      <c r="Q34" s="24" t="s">
        <v>504</v>
      </c>
      <c r="R34" s="24" t="s">
        <v>504</v>
      </c>
      <c r="S34" s="24" t="s">
        <v>504</v>
      </c>
      <c r="T34" s="24" t="s">
        <v>504</v>
      </c>
      <c r="U34" s="24" t="s">
        <v>504</v>
      </c>
      <c r="V34" s="24" t="s">
        <v>504</v>
      </c>
      <c r="W34" s="24" t="s">
        <v>504</v>
      </c>
      <c r="X34" s="24" t="s">
        <v>504</v>
      </c>
      <c r="Y34" s="24" t="s">
        <v>504</v>
      </c>
      <c r="Z34" s="24" t="s">
        <v>504</v>
      </c>
      <c r="AA34" s="24" t="s">
        <v>504</v>
      </c>
      <c r="AB34" s="24" t="s">
        <v>504</v>
      </c>
      <c r="AC34" s="24" t="s">
        <v>504</v>
      </c>
      <c r="AD34" s="24" t="s">
        <v>504</v>
      </c>
      <c r="AE34" s="24">
        <v>1</v>
      </c>
      <c r="AF34" s="24" t="s">
        <v>504</v>
      </c>
      <c r="AG34" s="24">
        <v>1</v>
      </c>
      <c r="AH34" s="29"/>
      <c r="AI34" s="24" t="s">
        <v>504</v>
      </c>
      <c r="AJ34" s="24" t="s">
        <v>504</v>
      </c>
      <c r="AK34" s="24" t="s">
        <v>504</v>
      </c>
      <c r="AL34" s="24" t="s">
        <v>504</v>
      </c>
      <c r="AM34" s="24" t="s">
        <v>504</v>
      </c>
      <c r="AN34" s="24" t="s">
        <v>504</v>
      </c>
      <c r="AO34" s="24" t="s">
        <v>504</v>
      </c>
      <c r="AP34" s="24" t="s">
        <v>504</v>
      </c>
      <c r="AQ34" s="24" t="s">
        <v>504</v>
      </c>
      <c r="AR34" s="24" t="s">
        <v>504</v>
      </c>
      <c r="AS34" s="24" t="s">
        <v>504</v>
      </c>
      <c r="AT34" s="24" t="s">
        <v>504</v>
      </c>
      <c r="AU34" s="24" t="s">
        <v>504</v>
      </c>
      <c r="AV34" s="24" t="s">
        <v>504</v>
      </c>
      <c r="AW34" s="24">
        <v>1</v>
      </c>
      <c r="AX34" s="24" t="s">
        <v>504</v>
      </c>
      <c r="AY34" s="24" t="s">
        <v>504</v>
      </c>
      <c r="AZ34" s="24" t="s">
        <v>504</v>
      </c>
      <c r="BA34" s="24" t="s">
        <v>504</v>
      </c>
      <c r="BB34" s="24" t="s">
        <v>504</v>
      </c>
      <c r="BC34" s="24" t="s">
        <v>504</v>
      </c>
      <c r="BD34" s="24">
        <v>1</v>
      </c>
      <c r="BE34" s="24"/>
      <c r="BF34" s="24" t="s">
        <v>504</v>
      </c>
      <c r="BG34" s="24" t="s">
        <v>504</v>
      </c>
      <c r="BH34" s="24" t="s">
        <v>504</v>
      </c>
      <c r="BI34" s="24" t="s">
        <v>504</v>
      </c>
      <c r="BJ34" s="24" t="s">
        <v>504</v>
      </c>
      <c r="BK34" s="24" t="s">
        <v>504</v>
      </c>
      <c r="BL34" s="24" t="s">
        <v>504</v>
      </c>
      <c r="BM34" s="24" t="s">
        <v>504</v>
      </c>
      <c r="BN34" s="24" t="s">
        <v>504</v>
      </c>
      <c r="BO34" s="24" t="s">
        <v>504</v>
      </c>
      <c r="BP34" s="24" t="s">
        <v>504</v>
      </c>
      <c r="BQ34" s="24" t="s">
        <v>504</v>
      </c>
      <c r="BR34" s="24" t="s">
        <v>504</v>
      </c>
      <c r="BS34" s="24" t="s">
        <v>504</v>
      </c>
      <c r="BT34" s="24" t="s">
        <v>504</v>
      </c>
      <c r="BU34" s="24" t="s">
        <v>504</v>
      </c>
      <c r="BV34" s="24" t="s">
        <v>504</v>
      </c>
      <c r="BW34" s="24" t="s">
        <v>504</v>
      </c>
      <c r="BX34" s="24" t="s">
        <v>504</v>
      </c>
      <c r="BY34" s="24" t="s">
        <v>504</v>
      </c>
      <c r="BZ34" s="24" t="s">
        <v>504</v>
      </c>
      <c r="CA34" s="24" t="s">
        <v>504</v>
      </c>
      <c r="CB34" s="24" t="s">
        <v>504</v>
      </c>
      <c r="CC34" s="24" t="s">
        <v>504</v>
      </c>
      <c r="CD34" s="24" t="s">
        <v>504</v>
      </c>
      <c r="CE34" s="24" t="s">
        <v>504</v>
      </c>
      <c r="CF34" s="24" t="s">
        <v>504</v>
      </c>
      <c r="CG34" s="24"/>
      <c r="CH34" s="24" t="s">
        <v>504</v>
      </c>
      <c r="CI34" s="24" t="s">
        <v>504</v>
      </c>
      <c r="CJ34" s="24" t="s">
        <v>504</v>
      </c>
      <c r="CK34" s="24" t="s">
        <v>504</v>
      </c>
      <c r="CL34" s="24" t="s">
        <v>504</v>
      </c>
      <c r="CM34" s="24" t="s">
        <v>504</v>
      </c>
      <c r="CN34" s="24" t="s">
        <v>504</v>
      </c>
      <c r="CO34" s="24" t="s">
        <v>504</v>
      </c>
      <c r="CP34" s="24" t="s">
        <v>504</v>
      </c>
      <c r="CQ34" s="24" t="s">
        <v>504</v>
      </c>
      <c r="CR34" s="24" t="s">
        <v>504</v>
      </c>
      <c r="CS34" s="24" t="s">
        <v>504</v>
      </c>
      <c r="CT34" s="24" t="s">
        <v>504</v>
      </c>
      <c r="CU34" s="24" t="s">
        <v>504</v>
      </c>
      <c r="CV34" s="24" t="s">
        <v>504</v>
      </c>
      <c r="CW34" s="24" t="s">
        <v>504</v>
      </c>
      <c r="CX34" s="24" t="s">
        <v>504</v>
      </c>
      <c r="CY34" s="24" t="s">
        <v>504</v>
      </c>
      <c r="CZ34" s="24" t="s">
        <v>504</v>
      </c>
      <c r="DA34" s="24" t="s">
        <v>504</v>
      </c>
      <c r="DB34" s="24" t="s">
        <v>504</v>
      </c>
      <c r="DC34" s="24" t="s">
        <v>504</v>
      </c>
      <c r="DD34" s="24" t="s">
        <v>504</v>
      </c>
      <c r="DE34" s="24" t="s">
        <v>504</v>
      </c>
    </row>
    <row r="35" spans="2:109" x14ac:dyDescent="0.25">
      <c r="B35" s="28" t="s">
        <v>35</v>
      </c>
      <c r="C35" s="23" t="s">
        <v>504</v>
      </c>
      <c r="D35" s="23" t="s">
        <v>504</v>
      </c>
      <c r="E35" s="23" t="s">
        <v>504</v>
      </c>
      <c r="F35" s="23" t="s">
        <v>504</v>
      </c>
      <c r="G35" s="23" t="s">
        <v>504</v>
      </c>
      <c r="H35" s="23" t="s">
        <v>504</v>
      </c>
      <c r="I35" s="23" t="s">
        <v>504</v>
      </c>
      <c r="J35" s="23" t="s">
        <v>504</v>
      </c>
      <c r="K35" s="23">
        <v>1</v>
      </c>
      <c r="L35" s="23"/>
      <c r="M35" s="23" t="s">
        <v>504</v>
      </c>
      <c r="N35" s="23" t="s">
        <v>504</v>
      </c>
      <c r="O35" s="23" t="s">
        <v>504</v>
      </c>
      <c r="P35" s="23" t="s">
        <v>504</v>
      </c>
      <c r="Q35" s="23" t="s">
        <v>504</v>
      </c>
      <c r="R35" s="23" t="s">
        <v>504</v>
      </c>
      <c r="S35" s="23" t="s">
        <v>504</v>
      </c>
      <c r="T35" s="23" t="s">
        <v>504</v>
      </c>
      <c r="U35" s="23" t="s">
        <v>504</v>
      </c>
      <c r="V35" s="23" t="s">
        <v>504</v>
      </c>
      <c r="W35" s="23" t="s">
        <v>504</v>
      </c>
      <c r="X35" s="23" t="s">
        <v>504</v>
      </c>
      <c r="Y35" s="23" t="s">
        <v>504</v>
      </c>
      <c r="Z35" s="23" t="s">
        <v>504</v>
      </c>
      <c r="AA35" s="23" t="s">
        <v>504</v>
      </c>
      <c r="AB35" s="23" t="s">
        <v>504</v>
      </c>
      <c r="AC35" s="23" t="s">
        <v>504</v>
      </c>
      <c r="AD35" s="23" t="s">
        <v>504</v>
      </c>
      <c r="AE35" s="23" t="s">
        <v>504</v>
      </c>
      <c r="AF35" s="23" t="s">
        <v>504</v>
      </c>
      <c r="AG35" s="23" t="s">
        <v>504</v>
      </c>
      <c r="AH35" s="23" t="s">
        <v>504</v>
      </c>
      <c r="AI35" s="30"/>
      <c r="AJ35" s="23" t="s">
        <v>504</v>
      </c>
      <c r="AK35" s="23" t="s">
        <v>504</v>
      </c>
      <c r="AL35" s="23" t="s">
        <v>504</v>
      </c>
      <c r="AM35" s="23" t="s">
        <v>504</v>
      </c>
      <c r="AN35" s="23" t="s">
        <v>504</v>
      </c>
      <c r="AO35" s="23" t="s">
        <v>504</v>
      </c>
      <c r="AP35" s="23" t="s">
        <v>504</v>
      </c>
      <c r="AQ35" s="23" t="s">
        <v>504</v>
      </c>
      <c r="AR35" s="23" t="s">
        <v>504</v>
      </c>
      <c r="AS35" s="23" t="s">
        <v>504</v>
      </c>
      <c r="AT35" s="23" t="s">
        <v>504</v>
      </c>
      <c r="AU35" s="23" t="s">
        <v>504</v>
      </c>
      <c r="AV35" s="23" t="s">
        <v>504</v>
      </c>
      <c r="AW35" s="23" t="s">
        <v>504</v>
      </c>
      <c r="AX35" s="23" t="s">
        <v>504</v>
      </c>
      <c r="AY35" s="23" t="s">
        <v>504</v>
      </c>
      <c r="AZ35" s="23" t="s">
        <v>504</v>
      </c>
      <c r="BA35" s="23" t="s">
        <v>504</v>
      </c>
      <c r="BB35" s="23" t="s">
        <v>504</v>
      </c>
      <c r="BC35" s="23" t="s">
        <v>504</v>
      </c>
      <c r="BD35" s="23" t="s">
        <v>504</v>
      </c>
      <c r="BE35" s="23"/>
      <c r="BF35" s="23" t="s">
        <v>504</v>
      </c>
      <c r="BG35" s="23" t="s">
        <v>504</v>
      </c>
      <c r="BH35" s="23" t="s">
        <v>504</v>
      </c>
      <c r="BI35" s="23" t="s">
        <v>504</v>
      </c>
      <c r="BJ35" s="23" t="s">
        <v>504</v>
      </c>
      <c r="BK35" s="23" t="s">
        <v>504</v>
      </c>
      <c r="BL35" s="23" t="s">
        <v>504</v>
      </c>
      <c r="BM35" s="23" t="s">
        <v>504</v>
      </c>
      <c r="BN35" s="23" t="s">
        <v>504</v>
      </c>
      <c r="BO35" s="23" t="s">
        <v>504</v>
      </c>
      <c r="BP35" s="23" t="s">
        <v>504</v>
      </c>
      <c r="BQ35" s="23" t="s">
        <v>504</v>
      </c>
      <c r="BR35" s="23" t="s">
        <v>504</v>
      </c>
      <c r="BS35" s="23" t="s">
        <v>504</v>
      </c>
      <c r="BT35" s="23" t="s">
        <v>504</v>
      </c>
      <c r="BU35" s="23" t="s">
        <v>504</v>
      </c>
      <c r="BV35" s="23" t="s">
        <v>504</v>
      </c>
      <c r="BW35" s="23" t="s">
        <v>504</v>
      </c>
      <c r="BX35" s="23" t="s">
        <v>504</v>
      </c>
      <c r="BY35" s="23" t="s">
        <v>504</v>
      </c>
      <c r="BZ35" s="23" t="s">
        <v>504</v>
      </c>
      <c r="CA35" s="23" t="s">
        <v>504</v>
      </c>
      <c r="CB35" s="23" t="s">
        <v>504</v>
      </c>
      <c r="CC35" s="23" t="s">
        <v>504</v>
      </c>
      <c r="CD35" s="23" t="s">
        <v>504</v>
      </c>
      <c r="CE35" s="23" t="s">
        <v>504</v>
      </c>
      <c r="CF35" s="23" t="s">
        <v>504</v>
      </c>
      <c r="CG35" s="23"/>
      <c r="CH35" s="23" t="s">
        <v>504</v>
      </c>
      <c r="CI35" s="23" t="s">
        <v>504</v>
      </c>
      <c r="CJ35" s="23" t="s">
        <v>504</v>
      </c>
      <c r="CK35" s="23" t="s">
        <v>504</v>
      </c>
      <c r="CL35" s="23" t="s">
        <v>504</v>
      </c>
      <c r="CM35" s="23" t="s">
        <v>504</v>
      </c>
      <c r="CN35" s="23" t="s">
        <v>504</v>
      </c>
      <c r="CO35" s="23" t="s">
        <v>504</v>
      </c>
      <c r="CP35" s="23" t="s">
        <v>504</v>
      </c>
      <c r="CQ35" s="23" t="s">
        <v>504</v>
      </c>
      <c r="CR35" s="23" t="s">
        <v>504</v>
      </c>
      <c r="CS35" s="23" t="s">
        <v>504</v>
      </c>
      <c r="CT35" s="23" t="s">
        <v>504</v>
      </c>
      <c r="CU35" s="23" t="s">
        <v>504</v>
      </c>
      <c r="CV35" s="23" t="s">
        <v>504</v>
      </c>
      <c r="CW35" s="23" t="s">
        <v>504</v>
      </c>
      <c r="CX35" s="23">
        <v>1</v>
      </c>
      <c r="CY35" s="23" t="s">
        <v>504</v>
      </c>
      <c r="CZ35" s="23" t="s">
        <v>504</v>
      </c>
      <c r="DA35" s="23" t="s">
        <v>504</v>
      </c>
      <c r="DB35" s="23" t="s">
        <v>504</v>
      </c>
      <c r="DC35" s="23" t="s">
        <v>504</v>
      </c>
      <c r="DD35" s="23" t="s">
        <v>504</v>
      </c>
      <c r="DE35" s="23" t="s">
        <v>504</v>
      </c>
    </row>
    <row r="36" spans="2:109" x14ac:dyDescent="0.25">
      <c r="B36" s="27" t="s">
        <v>69</v>
      </c>
      <c r="C36" s="24" t="s">
        <v>504</v>
      </c>
      <c r="D36" s="24" t="s">
        <v>504</v>
      </c>
      <c r="E36" s="24" t="s">
        <v>504</v>
      </c>
      <c r="F36" s="24" t="s">
        <v>504</v>
      </c>
      <c r="G36" s="24" t="s">
        <v>504</v>
      </c>
      <c r="H36" s="24" t="s">
        <v>504</v>
      </c>
      <c r="I36" s="24" t="s">
        <v>504</v>
      </c>
      <c r="J36" s="24" t="s">
        <v>504</v>
      </c>
      <c r="K36" s="24" t="s">
        <v>504</v>
      </c>
      <c r="L36" s="24"/>
      <c r="M36" s="24" t="s">
        <v>504</v>
      </c>
      <c r="N36" s="24" t="s">
        <v>504</v>
      </c>
      <c r="O36" s="24" t="s">
        <v>504</v>
      </c>
      <c r="P36" s="24" t="s">
        <v>504</v>
      </c>
      <c r="Q36" s="24" t="s">
        <v>504</v>
      </c>
      <c r="R36" s="24" t="s">
        <v>504</v>
      </c>
      <c r="S36" s="24" t="s">
        <v>504</v>
      </c>
      <c r="T36" s="24" t="s">
        <v>504</v>
      </c>
      <c r="U36" s="24" t="s">
        <v>504</v>
      </c>
      <c r="V36" s="24" t="s">
        <v>504</v>
      </c>
      <c r="W36" s="24" t="s">
        <v>504</v>
      </c>
      <c r="X36" s="24" t="s">
        <v>504</v>
      </c>
      <c r="Y36" s="24" t="s">
        <v>504</v>
      </c>
      <c r="Z36" s="24" t="s">
        <v>504</v>
      </c>
      <c r="AA36" s="24" t="s">
        <v>504</v>
      </c>
      <c r="AB36" s="24" t="s">
        <v>504</v>
      </c>
      <c r="AC36" s="24" t="s">
        <v>504</v>
      </c>
      <c r="AD36" s="24" t="s">
        <v>504</v>
      </c>
      <c r="AE36" s="24" t="s">
        <v>504</v>
      </c>
      <c r="AF36" s="24" t="s">
        <v>504</v>
      </c>
      <c r="AG36" s="24" t="s">
        <v>504</v>
      </c>
      <c r="AH36" s="24" t="s">
        <v>504</v>
      </c>
      <c r="AI36" s="24" t="s">
        <v>504</v>
      </c>
      <c r="AJ36" s="29"/>
      <c r="AK36" s="24" t="s">
        <v>504</v>
      </c>
      <c r="AL36" s="24" t="s">
        <v>504</v>
      </c>
      <c r="AM36" s="24" t="s">
        <v>504</v>
      </c>
      <c r="AN36" s="24" t="s">
        <v>504</v>
      </c>
      <c r="AO36" s="24" t="s">
        <v>504</v>
      </c>
      <c r="AP36" s="24" t="s">
        <v>504</v>
      </c>
      <c r="AQ36" s="24" t="s">
        <v>504</v>
      </c>
      <c r="AR36" s="24" t="s">
        <v>504</v>
      </c>
      <c r="AS36" s="24" t="s">
        <v>504</v>
      </c>
      <c r="AT36" s="24" t="s">
        <v>504</v>
      </c>
      <c r="AU36" s="24" t="s">
        <v>504</v>
      </c>
      <c r="AV36" s="24" t="s">
        <v>504</v>
      </c>
      <c r="AW36" s="24" t="s">
        <v>504</v>
      </c>
      <c r="AX36" s="24" t="s">
        <v>504</v>
      </c>
      <c r="AY36" s="24" t="s">
        <v>504</v>
      </c>
      <c r="AZ36" s="24" t="s">
        <v>504</v>
      </c>
      <c r="BA36" s="24" t="s">
        <v>504</v>
      </c>
      <c r="BB36" s="24" t="s">
        <v>504</v>
      </c>
      <c r="BC36" s="24" t="s">
        <v>504</v>
      </c>
      <c r="BD36" s="24" t="s">
        <v>504</v>
      </c>
      <c r="BE36" s="24"/>
      <c r="BF36" s="24" t="s">
        <v>504</v>
      </c>
      <c r="BG36" s="24" t="s">
        <v>504</v>
      </c>
      <c r="BH36" s="24" t="s">
        <v>504</v>
      </c>
      <c r="BI36" s="24" t="s">
        <v>504</v>
      </c>
      <c r="BJ36" s="24" t="s">
        <v>504</v>
      </c>
      <c r="BK36" s="24" t="s">
        <v>504</v>
      </c>
      <c r="BL36" s="24" t="s">
        <v>504</v>
      </c>
      <c r="BM36" s="24" t="s">
        <v>504</v>
      </c>
      <c r="BN36" s="24" t="s">
        <v>504</v>
      </c>
      <c r="BO36" s="24" t="s">
        <v>504</v>
      </c>
      <c r="BP36" s="24" t="s">
        <v>504</v>
      </c>
      <c r="BQ36" s="24" t="s">
        <v>504</v>
      </c>
      <c r="BR36" s="24" t="s">
        <v>504</v>
      </c>
      <c r="BS36" s="24" t="s">
        <v>504</v>
      </c>
      <c r="BT36" s="24" t="s">
        <v>504</v>
      </c>
      <c r="BU36" s="24" t="s">
        <v>504</v>
      </c>
      <c r="BV36" s="24" t="s">
        <v>504</v>
      </c>
      <c r="BW36" s="24" t="s">
        <v>504</v>
      </c>
      <c r="BX36" s="24" t="s">
        <v>504</v>
      </c>
      <c r="BY36" s="24" t="s">
        <v>504</v>
      </c>
      <c r="BZ36" s="24" t="s">
        <v>504</v>
      </c>
      <c r="CA36" s="24" t="s">
        <v>504</v>
      </c>
      <c r="CB36" s="24" t="s">
        <v>504</v>
      </c>
      <c r="CC36" s="24" t="s">
        <v>504</v>
      </c>
      <c r="CD36" s="24" t="s">
        <v>504</v>
      </c>
      <c r="CE36" s="24" t="s">
        <v>504</v>
      </c>
      <c r="CF36" s="24" t="s">
        <v>504</v>
      </c>
      <c r="CG36" s="24"/>
      <c r="CH36" s="24" t="s">
        <v>504</v>
      </c>
      <c r="CI36" s="24" t="s">
        <v>504</v>
      </c>
      <c r="CJ36" s="24" t="s">
        <v>504</v>
      </c>
      <c r="CK36" s="24" t="s">
        <v>504</v>
      </c>
      <c r="CL36" s="24" t="s">
        <v>504</v>
      </c>
      <c r="CM36" s="24" t="s">
        <v>504</v>
      </c>
      <c r="CN36" s="24" t="s">
        <v>504</v>
      </c>
      <c r="CO36" s="24" t="s">
        <v>504</v>
      </c>
      <c r="CP36" s="24" t="s">
        <v>504</v>
      </c>
      <c r="CQ36" s="24" t="s">
        <v>504</v>
      </c>
      <c r="CR36" s="24" t="s">
        <v>504</v>
      </c>
      <c r="CS36" s="24" t="s">
        <v>504</v>
      </c>
      <c r="CT36" s="24" t="s">
        <v>504</v>
      </c>
      <c r="CU36" s="24" t="s">
        <v>504</v>
      </c>
      <c r="CV36" s="24" t="s">
        <v>504</v>
      </c>
      <c r="CW36" s="24" t="s">
        <v>504</v>
      </c>
      <c r="CX36" s="24" t="s">
        <v>504</v>
      </c>
      <c r="CY36" s="24">
        <v>1</v>
      </c>
      <c r="CZ36" s="24" t="s">
        <v>504</v>
      </c>
      <c r="DA36" s="24" t="s">
        <v>504</v>
      </c>
      <c r="DB36" s="24" t="s">
        <v>504</v>
      </c>
      <c r="DC36" s="24" t="s">
        <v>504</v>
      </c>
      <c r="DD36" s="24" t="s">
        <v>504</v>
      </c>
      <c r="DE36" s="24" t="s">
        <v>504</v>
      </c>
    </row>
    <row r="37" spans="2:109" x14ac:dyDescent="0.25">
      <c r="B37" s="28" t="s">
        <v>314</v>
      </c>
      <c r="C37" s="23" t="s">
        <v>504</v>
      </c>
      <c r="D37" s="23" t="s">
        <v>504</v>
      </c>
      <c r="E37" s="23" t="s">
        <v>504</v>
      </c>
      <c r="F37" s="23" t="s">
        <v>504</v>
      </c>
      <c r="G37" s="23" t="s">
        <v>504</v>
      </c>
      <c r="H37" s="23" t="s">
        <v>504</v>
      </c>
      <c r="I37" s="23" t="s">
        <v>504</v>
      </c>
      <c r="J37" s="23" t="s">
        <v>504</v>
      </c>
      <c r="K37" s="23" t="s">
        <v>504</v>
      </c>
      <c r="L37" s="23"/>
      <c r="M37" s="23" t="s">
        <v>504</v>
      </c>
      <c r="N37" s="23" t="s">
        <v>504</v>
      </c>
      <c r="O37" s="23" t="s">
        <v>504</v>
      </c>
      <c r="P37" s="23" t="s">
        <v>504</v>
      </c>
      <c r="Q37" s="23" t="s">
        <v>504</v>
      </c>
      <c r="R37" s="23" t="s">
        <v>504</v>
      </c>
      <c r="S37" s="23" t="s">
        <v>504</v>
      </c>
      <c r="T37" s="23" t="s">
        <v>504</v>
      </c>
      <c r="U37" s="23">
        <v>1</v>
      </c>
      <c r="V37" s="23" t="s">
        <v>504</v>
      </c>
      <c r="W37" s="23" t="s">
        <v>504</v>
      </c>
      <c r="X37" s="23" t="s">
        <v>504</v>
      </c>
      <c r="Y37" s="23" t="s">
        <v>504</v>
      </c>
      <c r="Z37" s="23" t="s">
        <v>504</v>
      </c>
      <c r="AA37" s="23" t="s">
        <v>504</v>
      </c>
      <c r="AB37" s="23" t="s">
        <v>504</v>
      </c>
      <c r="AC37" s="23" t="s">
        <v>504</v>
      </c>
      <c r="AD37" s="23" t="s">
        <v>504</v>
      </c>
      <c r="AE37" s="23" t="s">
        <v>504</v>
      </c>
      <c r="AF37" s="23" t="s">
        <v>504</v>
      </c>
      <c r="AG37" s="23" t="s">
        <v>504</v>
      </c>
      <c r="AH37" s="23" t="s">
        <v>504</v>
      </c>
      <c r="AI37" s="23" t="s">
        <v>504</v>
      </c>
      <c r="AJ37" s="23" t="s">
        <v>504</v>
      </c>
      <c r="AK37" s="30"/>
      <c r="AL37" s="23">
        <v>1</v>
      </c>
      <c r="AM37" s="23" t="s">
        <v>504</v>
      </c>
      <c r="AN37" s="23" t="s">
        <v>504</v>
      </c>
      <c r="AO37" s="23" t="s">
        <v>504</v>
      </c>
      <c r="AP37" s="23" t="s">
        <v>504</v>
      </c>
      <c r="AQ37" s="23" t="s">
        <v>504</v>
      </c>
      <c r="AR37" s="23" t="s">
        <v>504</v>
      </c>
      <c r="AS37" s="23" t="s">
        <v>504</v>
      </c>
      <c r="AT37" s="23" t="s">
        <v>504</v>
      </c>
      <c r="AU37" s="23" t="s">
        <v>504</v>
      </c>
      <c r="AV37" s="23" t="s">
        <v>504</v>
      </c>
      <c r="AW37" s="23" t="s">
        <v>504</v>
      </c>
      <c r="AX37" s="23" t="s">
        <v>504</v>
      </c>
      <c r="AY37" s="23" t="s">
        <v>504</v>
      </c>
      <c r="AZ37" s="23" t="s">
        <v>504</v>
      </c>
      <c r="BA37" s="23" t="s">
        <v>504</v>
      </c>
      <c r="BB37" s="23" t="s">
        <v>504</v>
      </c>
      <c r="BC37" s="23" t="s">
        <v>504</v>
      </c>
      <c r="BD37" s="23" t="s">
        <v>504</v>
      </c>
      <c r="BE37" s="23"/>
      <c r="BF37" s="23" t="s">
        <v>504</v>
      </c>
      <c r="BG37" s="23" t="s">
        <v>504</v>
      </c>
      <c r="BH37" s="23" t="s">
        <v>504</v>
      </c>
      <c r="BI37" s="23" t="s">
        <v>504</v>
      </c>
      <c r="BJ37" s="23" t="s">
        <v>504</v>
      </c>
      <c r="BK37" s="23" t="s">
        <v>504</v>
      </c>
      <c r="BL37" s="23" t="s">
        <v>504</v>
      </c>
      <c r="BM37" s="23" t="s">
        <v>504</v>
      </c>
      <c r="BN37" s="23" t="s">
        <v>504</v>
      </c>
      <c r="BO37" s="23" t="s">
        <v>504</v>
      </c>
      <c r="BP37" s="23" t="s">
        <v>504</v>
      </c>
      <c r="BQ37" s="23" t="s">
        <v>504</v>
      </c>
      <c r="BR37" s="23" t="s">
        <v>504</v>
      </c>
      <c r="BS37" s="23" t="s">
        <v>504</v>
      </c>
      <c r="BT37" s="23" t="s">
        <v>504</v>
      </c>
      <c r="BU37" s="23" t="s">
        <v>504</v>
      </c>
      <c r="BV37" s="23" t="s">
        <v>504</v>
      </c>
      <c r="BW37" s="23" t="s">
        <v>504</v>
      </c>
      <c r="BX37" s="23" t="s">
        <v>504</v>
      </c>
      <c r="BY37" s="23" t="s">
        <v>504</v>
      </c>
      <c r="BZ37" s="23" t="s">
        <v>504</v>
      </c>
      <c r="CA37" s="23" t="s">
        <v>504</v>
      </c>
      <c r="CB37" s="23" t="s">
        <v>504</v>
      </c>
      <c r="CC37" s="23" t="s">
        <v>504</v>
      </c>
      <c r="CD37" s="23" t="s">
        <v>504</v>
      </c>
      <c r="CE37" s="23" t="s">
        <v>504</v>
      </c>
      <c r="CF37" s="23" t="s">
        <v>504</v>
      </c>
      <c r="CG37" s="23"/>
      <c r="CH37" s="23" t="s">
        <v>504</v>
      </c>
      <c r="CI37" s="23" t="s">
        <v>504</v>
      </c>
      <c r="CJ37" s="23" t="s">
        <v>504</v>
      </c>
      <c r="CK37" s="23" t="s">
        <v>504</v>
      </c>
      <c r="CL37" s="23" t="s">
        <v>504</v>
      </c>
      <c r="CM37" s="23" t="s">
        <v>504</v>
      </c>
      <c r="CN37" s="23" t="s">
        <v>504</v>
      </c>
      <c r="CO37" s="23" t="s">
        <v>504</v>
      </c>
      <c r="CP37" s="23" t="s">
        <v>504</v>
      </c>
      <c r="CQ37" s="23" t="s">
        <v>504</v>
      </c>
      <c r="CR37" s="23" t="s">
        <v>504</v>
      </c>
      <c r="CS37" s="23" t="s">
        <v>504</v>
      </c>
      <c r="CT37" s="23" t="s">
        <v>504</v>
      </c>
      <c r="CU37" s="23" t="s">
        <v>504</v>
      </c>
      <c r="CV37" s="23" t="s">
        <v>504</v>
      </c>
      <c r="CW37" s="23" t="s">
        <v>504</v>
      </c>
      <c r="CX37" s="23" t="s">
        <v>504</v>
      </c>
      <c r="CY37" s="23" t="s">
        <v>504</v>
      </c>
      <c r="CZ37" s="23" t="s">
        <v>504</v>
      </c>
      <c r="DA37" s="23" t="s">
        <v>504</v>
      </c>
      <c r="DB37" s="23" t="s">
        <v>504</v>
      </c>
      <c r="DC37" s="23" t="s">
        <v>504</v>
      </c>
      <c r="DD37" s="23" t="s">
        <v>504</v>
      </c>
      <c r="DE37" s="23" t="s">
        <v>504</v>
      </c>
    </row>
    <row r="38" spans="2:109" x14ac:dyDescent="0.25">
      <c r="B38" s="27" t="s">
        <v>316</v>
      </c>
      <c r="C38" s="24" t="s">
        <v>504</v>
      </c>
      <c r="D38" s="24" t="s">
        <v>504</v>
      </c>
      <c r="E38" s="24" t="s">
        <v>504</v>
      </c>
      <c r="F38" s="24" t="s">
        <v>504</v>
      </c>
      <c r="G38" s="24" t="s">
        <v>504</v>
      </c>
      <c r="H38" s="24" t="s">
        <v>504</v>
      </c>
      <c r="I38" s="24" t="s">
        <v>504</v>
      </c>
      <c r="J38" s="24" t="s">
        <v>504</v>
      </c>
      <c r="K38" s="24" t="s">
        <v>504</v>
      </c>
      <c r="L38" s="24"/>
      <c r="M38" s="24" t="s">
        <v>504</v>
      </c>
      <c r="N38" s="24" t="s">
        <v>504</v>
      </c>
      <c r="O38" s="24" t="s">
        <v>504</v>
      </c>
      <c r="P38" s="24" t="s">
        <v>504</v>
      </c>
      <c r="Q38" s="24" t="s">
        <v>504</v>
      </c>
      <c r="R38" s="24" t="s">
        <v>504</v>
      </c>
      <c r="S38" s="24" t="s">
        <v>504</v>
      </c>
      <c r="T38" s="24" t="s">
        <v>504</v>
      </c>
      <c r="U38" s="24">
        <v>1</v>
      </c>
      <c r="V38" s="24" t="s">
        <v>504</v>
      </c>
      <c r="W38" s="24" t="s">
        <v>504</v>
      </c>
      <c r="X38" s="24" t="s">
        <v>504</v>
      </c>
      <c r="Y38" s="24" t="s">
        <v>504</v>
      </c>
      <c r="Z38" s="24" t="s">
        <v>504</v>
      </c>
      <c r="AA38" s="24" t="s">
        <v>504</v>
      </c>
      <c r="AB38" s="24" t="s">
        <v>504</v>
      </c>
      <c r="AC38" s="24" t="s">
        <v>504</v>
      </c>
      <c r="AD38" s="24" t="s">
        <v>504</v>
      </c>
      <c r="AE38" s="24" t="s">
        <v>504</v>
      </c>
      <c r="AF38" s="24" t="s">
        <v>504</v>
      </c>
      <c r="AG38" s="24" t="s">
        <v>504</v>
      </c>
      <c r="AH38" s="24" t="s">
        <v>504</v>
      </c>
      <c r="AI38" s="24" t="s">
        <v>504</v>
      </c>
      <c r="AJ38" s="24" t="s">
        <v>504</v>
      </c>
      <c r="AK38" s="24">
        <v>1</v>
      </c>
      <c r="AL38" s="29"/>
      <c r="AM38" s="24" t="s">
        <v>504</v>
      </c>
      <c r="AN38" s="24" t="s">
        <v>504</v>
      </c>
      <c r="AO38" s="24" t="s">
        <v>504</v>
      </c>
      <c r="AP38" s="24" t="s">
        <v>504</v>
      </c>
      <c r="AQ38" s="24" t="s">
        <v>504</v>
      </c>
      <c r="AR38" s="24" t="s">
        <v>504</v>
      </c>
      <c r="AS38" s="24" t="s">
        <v>504</v>
      </c>
      <c r="AT38" s="24" t="s">
        <v>504</v>
      </c>
      <c r="AU38" s="24" t="s">
        <v>504</v>
      </c>
      <c r="AV38" s="24" t="s">
        <v>504</v>
      </c>
      <c r="AW38" s="24" t="s">
        <v>504</v>
      </c>
      <c r="AX38" s="24" t="s">
        <v>504</v>
      </c>
      <c r="AY38" s="24" t="s">
        <v>504</v>
      </c>
      <c r="AZ38" s="24" t="s">
        <v>504</v>
      </c>
      <c r="BA38" s="24" t="s">
        <v>504</v>
      </c>
      <c r="BB38" s="24" t="s">
        <v>504</v>
      </c>
      <c r="BC38" s="24" t="s">
        <v>504</v>
      </c>
      <c r="BD38" s="24" t="s">
        <v>504</v>
      </c>
      <c r="BE38" s="24"/>
      <c r="BF38" s="24" t="s">
        <v>504</v>
      </c>
      <c r="BG38" s="24" t="s">
        <v>504</v>
      </c>
      <c r="BH38" s="24" t="s">
        <v>504</v>
      </c>
      <c r="BI38" s="24" t="s">
        <v>504</v>
      </c>
      <c r="BJ38" s="24" t="s">
        <v>504</v>
      </c>
      <c r="BK38" s="24" t="s">
        <v>504</v>
      </c>
      <c r="BL38" s="24" t="s">
        <v>504</v>
      </c>
      <c r="BM38" s="24" t="s">
        <v>504</v>
      </c>
      <c r="BN38" s="24" t="s">
        <v>504</v>
      </c>
      <c r="BO38" s="24" t="s">
        <v>504</v>
      </c>
      <c r="BP38" s="24" t="s">
        <v>504</v>
      </c>
      <c r="BQ38" s="24" t="s">
        <v>504</v>
      </c>
      <c r="BR38" s="24" t="s">
        <v>504</v>
      </c>
      <c r="BS38" s="24" t="s">
        <v>504</v>
      </c>
      <c r="BT38" s="24" t="s">
        <v>504</v>
      </c>
      <c r="BU38" s="24" t="s">
        <v>504</v>
      </c>
      <c r="BV38" s="24" t="s">
        <v>504</v>
      </c>
      <c r="BW38" s="24" t="s">
        <v>504</v>
      </c>
      <c r="BX38" s="24" t="s">
        <v>504</v>
      </c>
      <c r="BY38" s="24" t="s">
        <v>504</v>
      </c>
      <c r="BZ38" s="24" t="s">
        <v>504</v>
      </c>
      <c r="CA38" s="24" t="s">
        <v>504</v>
      </c>
      <c r="CB38" s="24" t="s">
        <v>504</v>
      </c>
      <c r="CC38" s="24" t="s">
        <v>504</v>
      </c>
      <c r="CD38" s="24" t="s">
        <v>504</v>
      </c>
      <c r="CE38" s="24" t="s">
        <v>504</v>
      </c>
      <c r="CF38" s="24" t="s">
        <v>504</v>
      </c>
      <c r="CG38" s="24"/>
      <c r="CH38" s="24" t="s">
        <v>504</v>
      </c>
      <c r="CI38" s="24" t="s">
        <v>504</v>
      </c>
      <c r="CJ38" s="24" t="s">
        <v>504</v>
      </c>
      <c r="CK38" s="24" t="s">
        <v>504</v>
      </c>
      <c r="CL38" s="24" t="s">
        <v>504</v>
      </c>
      <c r="CM38" s="24" t="s">
        <v>504</v>
      </c>
      <c r="CN38" s="24" t="s">
        <v>504</v>
      </c>
      <c r="CO38" s="24" t="s">
        <v>504</v>
      </c>
      <c r="CP38" s="24" t="s">
        <v>504</v>
      </c>
      <c r="CQ38" s="24" t="s">
        <v>504</v>
      </c>
      <c r="CR38" s="24" t="s">
        <v>504</v>
      </c>
      <c r="CS38" s="24" t="s">
        <v>504</v>
      </c>
      <c r="CT38" s="24" t="s">
        <v>504</v>
      </c>
      <c r="CU38" s="24" t="s">
        <v>504</v>
      </c>
      <c r="CV38" s="24" t="s">
        <v>504</v>
      </c>
      <c r="CW38" s="24" t="s">
        <v>504</v>
      </c>
      <c r="CX38" s="24" t="s">
        <v>504</v>
      </c>
      <c r="CY38" s="24" t="s">
        <v>504</v>
      </c>
      <c r="CZ38" s="24" t="s">
        <v>504</v>
      </c>
      <c r="DA38" s="24" t="s">
        <v>504</v>
      </c>
      <c r="DB38" s="24" t="s">
        <v>504</v>
      </c>
      <c r="DC38" s="24" t="s">
        <v>504</v>
      </c>
      <c r="DD38" s="24" t="s">
        <v>504</v>
      </c>
      <c r="DE38" s="24" t="s">
        <v>504</v>
      </c>
    </row>
    <row r="39" spans="2:109" x14ac:dyDescent="0.25">
      <c r="B39" s="28" t="s">
        <v>453</v>
      </c>
      <c r="C39" s="23" t="s">
        <v>504</v>
      </c>
      <c r="D39" s="23" t="s">
        <v>504</v>
      </c>
      <c r="E39" s="23" t="s">
        <v>504</v>
      </c>
      <c r="F39" s="23" t="s">
        <v>504</v>
      </c>
      <c r="G39" s="23" t="s">
        <v>504</v>
      </c>
      <c r="H39" s="23" t="s">
        <v>504</v>
      </c>
      <c r="I39" s="23" t="s">
        <v>504</v>
      </c>
      <c r="J39" s="23" t="s">
        <v>504</v>
      </c>
      <c r="K39" s="23" t="s">
        <v>504</v>
      </c>
      <c r="L39" s="23"/>
      <c r="M39" s="23" t="s">
        <v>504</v>
      </c>
      <c r="N39" s="23" t="s">
        <v>504</v>
      </c>
      <c r="O39" s="23" t="s">
        <v>504</v>
      </c>
      <c r="P39" s="23" t="s">
        <v>504</v>
      </c>
      <c r="Q39" s="23" t="s">
        <v>504</v>
      </c>
      <c r="R39" s="23" t="s">
        <v>504</v>
      </c>
      <c r="S39" s="23" t="s">
        <v>504</v>
      </c>
      <c r="T39" s="23" t="s">
        <v>504</v>
      </c>
      <c r="U39" s="23" t="s">
        <v>504</v>
      </c>
      <c r="V39" s="23" t="s">
        <v>504</v>
      </c>
      <c r="W39" s="23" t="s">
        <v>504</v>
      </c>
      <c r="X39" s="23" t="s">
        <v>504</v>
      </c>
      <c r="Y39" s="23" t="s">
        <v>504</v>
      </c>
      <c r="Z39" s="23" t="s">
        <v>504</v>
      </c>
      <c r="AA39" s="23" t="s">
        <v>504</v>
      </c>
      <c r="AB39" s="23" t="s">
        <v>504</v>
      </c>
      <c r="AC39" s="23" t="s">
        <v>504</v>
      </c>
      <c r="AD39" s="23">
        <v>1</v>
      </c>
      <c r="AE39" s="23" t="s">
        <v>504</v>
      </c>
      <c r="AF39" s="23" t="s">
        <v>504</v>
      </c>
      <c r="AG39" s="23" t="s">
        <v>504</v>
      </c>
      <c r="AH39" s="23" t="s">
        <v>504</v>
      </c>
      <c r="AI39" s="23" t="s">
        <v>504</v>
      </c>
      <c r="AJ39" s="23" t="s">
        <v>504</v>
      </c>
      <c r="AK39" s="23" t="s">
        <v>504</v>
      </c>
      <c r="AL39" s="23" t="s">
        <v>504</v>
      </c>
      <c r="AM39" s="30"/>
      <c r="AN39" s="23" t="s">
        <v>504</v>
      </c>
      <c r="AO39" s="23" t="s">
        <v>504</v>
      </c>
      <c r="AP39" s="23" t="s">
        <v>504</v>
      </c>
      <c r="AQ39" s="23" t="s">
        <v>504</v>
      </c>
      <c r="AR39" s="23" t="s">
        <v>504</v>
      </c>
      <c r="AS39" s="23" t="s">
        <v>504</v>
      </c>
      <c r="AT39" s="23" t="s">
        <v>504</v>
      </c>
      <c r="AU39" s="23" t="s">
        <v>504</v>
      </c>
      <c r="AV39" s="23" t="s">
        <v>504</v>
      </c>
      <c r="AW39" s="23" t="s">
        <v>504</v>
      </c>
      <c r="AX39" s="23" t="s">
        <v>504</v>
      </c>
      <c r="AY39" s="23" t="s">
        <v>504</v>
      </c>
      <c r="AZ39" s="23" t="s">
        <v>504</v>
      </c>
      <c r="BA39" s="23" t="s">
        <v>504</v>
      </c>
      <c r="BB39" s="23" t="s">
        <v>504</v>
      </c>
      <c r="BC39" s="23" t="s">
        <v>504</v>
      </c>
      <c r="BD39" s="23" t="s">
        <v>504</v>
      </c>
      <c r="BE39" s="23"/>
      <c r="BF39" s="23" t="s">
        <v>504</v>
      </c>
      <c r="BG39" s="23" t="s">
        <v>504</v>
      </c>
      <c r="BH39" s="23" t="s">
        <v>504</v>
      </c>
      <c r="BI39" s="23" t="s">
        <v>504</v>
      </c>
      <c r="BJ39" s="23" t="s">
        <v>504</v>
      </c>
      <c r="BK39" s="23" t="s">
        <v>504</v>
      </c>
      <c r="BL39" s="23" t="s">
        <v>504</v>
      </c>
      <c r="BM39" s="23" t="s">
        <v>504</v>
      </c>
      <c r="BN39" s="23" t="s">
        <v>504</v>
      </c>
      <c r="BO39" s="23" t="s">
        <v>504</v>
      </c>
      <c r="BP39" s="23" t="s">
        <v>504</v>
      </c>
      <c r="BQ39" s="23" t="s">
        <v>504</v>
      </c>
      <c r="BR39" s="23" t="s">
        <v>504</v>
      </c>
      <c r="BS39" s="23" t="s">
        <v>504</v>
      </c>
      <c r="BT39" s="23" t="s">
        <v>504</v>
      </c>
      <c r="BU39" s="23" t="s">
        <v>504</v>
      </c>
      <c r="BV39" s="23" t="s">
        <v>504</v>
      </c>
      <c r="BW39" s="23" t="s">
        <v>504</v>
      </c>
      <c r="BX39" s="23" t="s">
        <v>504</v>
      </c>
      <c r="BY39" s="23" t="s">
        <v>504</v>
      </c>
      <c r="BZ39" s="23" t="s">
        <v>504</v>
      </c>
      <c r="CA39" s="23" t="s">
        <v>504</v>
      </c>
      <c r="CB39" s="23" t="s">
        <v>504</v>
      </c>
      <c r="CC39" s="23" t="s">
        <v>504</v>
      </c>
      <c r="CD39" s="23" t="s">
        <v>504</v>
      </c>
      <c r="CE39" s="23" t="s">
        <v>504</v>
      </c>
      <c r="CF39" s="23" t="s">
        <v>504</v>
      </c>
      <c r="CG39" s="23"/>
      <c r="CH39" s="23" t="s">
        <v>504</v>
      </c>
      <c r="CI39" s="23" t="s">
        <v>504</v>
      </c>
      <c r="CJ39" s="23" t="s">
        <v>504</v>
      </c>
      <c r="CK39" s="23" t="s">
        <v>504</v>
      </c>
      <c r="CL39" s="23" t="s">
        <v>504</v>
      </c>
      <c r="CM39" s="23" t="s">
        <v>504</v>
      </c>
      <c r="CN39" s="23" t="s">
        <v>504</v>
      </c>
      <c r="CO39" s="23" t="s">
        <v>504</v>
      </c>
      <c r="CP39" s="23" t="s">
        <v>504</v>
      </c>
      <c r="CQ39" s="23" t="s">
        <v>504</v>
      </c>
      <c r="CR39" s="23" t="s">
        <v>504</v>
      </c>
      <c r="CS39" s="23" t="s">
        <v>504</v>
      </c>
      <c r="CT39" s="23" t="s">
        <v>504</v>
      </c>
      <c r="CU39" s="23" t="s">
        <v>504</v>
      </c>
      <c r="CV39" s="23" t="s">
        <v>504</v>
      </c>
      <c r="CW39" s="23" t="s">
        <v>504</v>
      </c>
      <c r="CX39" s="23" t="s">
        <v>504</v>
      </c>
      <c r="CY39" s="23" t="s">
        <v>504</v>
      </c>
      <c r="CZ39" s="23" t="s">
        <v>504</v>
      </c>
      <c r="DA39" s="23" t="s">
        <v>504</v>
      </c>
      <c r="DB39" s="23" t="s">
        <v>504</v>
      </c>
      <c r="DC39" s="23" t="s">
        <v>504</v>
      </c>
      <c r="DD39" s="23" t="s">
        <v>504</v>
      </c>
      <c r="DE39" s="23" t="s">
        <v>504</v>
      </c>
    </row>
    <row r="40" spans="2:109" x14ac:dyDescent="0.25">
      <c r="B40" s="27" t="s">
        <v>276</v>
      </c>
      <c r="C40" s="24" t="s">
        <v>504</v>
      </c>
      <c r="D40" s="24" t="s">
        <v>504</v>
      </c>
      <c r="E40" s="24" t="s">
        <v>504</v>
      </c>
      <c r="F40" s="24" t="s">
        <v>504</v>
      </c>
      <c r="G40" s="24" t="s">
        <v>504</v>
      </c>
      <c r="H40" s="24" t="s">
        <v>504</v>
      </c>
      <c r="I40" s="24" t="s">
        <v>504</v>
      </c>
      <c r="J40" s="24" t="s">
        <v>504</v>
      </c>
      <c r="K40" s="24" t="s">
        <v>504</v>
      </c>
      <c r="L40" s="24"/>
      <c r="M40" s="24" t="s">
        <v>504</v>
      </c>
      <c r="N40" s="24" t="s">
        <v>504</v>
      </c>
      <c r="O40" s="24" t="s">
        <v>504</v>
      </c>
      <c r="P40" s="24" t="s">
        <v>504</v>
      </c>
      <c r="Q40" s="24" t="s">
        <v>504</v>
      </c>
      <c r="R40" s="24" t="s">
        <v>504</v>
      </c>
      <c r="S40" s="24" t="s">
        <v>504</v>
      </c>
      <c r="T40" s="24" t="s">
        <v>504</v>
      </c>
      <c r="U40" s="24" t="s">
        <v>504</v>
      </c>
      <c r="V40" s="24" t="s">
        <v>504</v>
      </c>
      <c r="W40" s="24" t="s">
        <v>504</v>
      </c>
      <c r="X40" s="24" t="s">
        <v>504</v>
      </c>
      <c r="Y40" s="24" t="s">
        <v>504</v>
      </c>
      <c r="Z40" s="24" t="s">
        <v>504</v>
      </c>
      <c r="AA40" s="24" t="s">
        <v>504</v>
      </c>
      <c r="AB40" s="24" t="s">
        <v>504</v>
      </c>
      <c r="AC40" s="24" t="s">
        <v>504</v>
      </c>
      <c r="AD40" s="24" t="s">
        <v>504</v>
      </c>
      <c r="AE40" s="24" t="s">
        <v>504</v>
      </c>
      <c r="AF40" s="24" t="s">
        <v>504</v>
      </c>
      <c r="AG40" s="24" t="s">
        <v>504</v>
      </c>
      <c r="AH40" s="24" t="s">
        <v>504</v>
      </c>
      <c r="AI40" s="24" t="s">
        <v>504</v>
      </c>
      <c r="AJ40" s="24" t="s">
        <v>504</v>
      </c>
      <c r="AK40" s="24" t="s">
        <v>504</v>
      </c>
      <c r="AL40" s="24" t="s">
        <v>504</v>
      </c>
      <c r="AM40" s="24" t="s">
        <v>504</v>
      </c>
      <c r="AN40" s="29"/>
      <c r="AO40" s="24">
        <v>1</v>
      </c>
      <c r="AP40" s="24" t="s">
        <v>504</v>
      </c>
      <c r="AQ40" s="24" t="s">
        <v>504</v>
      </c>
      <c r="AR40" s="24" t="s">
        <v>504</v>
      </c>
      <c r="AS40" s="24" t="s">
        <v>504</v>
      </c>
      <c r="AT40" s="24" t="s">
        <v>504</v>
      </c>
      <c r="AU40" s="24" t="s">
        <v>504</v>
      </c>
      <c r="AV40" s="24" t="s">
        <v>504</v>
      </c>
      <c r="AW40" s="24" t="s">
        <v>504</v>
      </c>
      <c r="AX40" s="24" t="s">
        <v>504</v>
      </c>
      <c r="AY40" s="24" t="s">
        <v>504</v>
      </c>
      <c r="AZ40" s="24" t="s">
        <v>504</v>
      </c>
      <c r="BA40" s="24" t="s">
        <v>504</v>
      </c>
      <c r="BB40" s="24" t="s">
        <v>504</v>
      </c>
      <c r="BC40" s="24" t="s">
        <v>504</v>
      </c>
      <c r="BD40" s="24" t="s">
        <v>504</v>
      </c>
      <c r="BE40" s="24"/>
      <c r="BF40" s="24" t="s">
        <v>504</v>
      </c>
      <c r="BG40" s="24" t="s">
        <v>504</v>
      </c>
      <c r="BH40" s="24" t="s">
        <v>504</v>
      </c>
      <c r="BI40" s="24" t="s">
        <v>504</v>
      </c>
      <c r="BJ40" s="24" t="s">
        <v>504</v>
      </c>
      <c r="BK40" s="24" t="s">
        <v>504</v>
      </c>
      <c r="BL40" s="24" t="s">
        <v>504</v>
      </c>
      <c r="BM40" s="24" t="s">
        <v>504</v>
      </c>
      <c r="BN40" s="24" t="s">
        <v>504</v>
      </c>
      <c r="BO40" s="24" t="s">
        <v>504</v>
      </c>
      <c r="BP40" s="24" t="s">
        <v>504</v>
      </c>
      <c r="BQ40" s="24" t="s">
        <v>504</v>
      </c>
      <c r="BR40" s="24" t="s">
        <v>504</v>
      </c>
      <c r="BS40" s="24" t="s">
        <v>504</v>
      </c>
      <c r="BT40" s="24" t="s">
        <v>504</v>
      </c>
      <c r="BU40" s="24" t="s">
        <v>504</v>
      </c>
      <c r="BV40" s="24" t="s">
        <v>504</v>
      </c>
      <c r="BW40" s="24" t="s">
        <v>504</v>
      </c>
      <c r="BX40" s="24" t="s">
        <v>504</v>
      </c>
      <c r="BY40" s="24" t="s">
        <v>504</v>
      </c>
      <c r="BZ40" s="24" t="s">
        <v>504</v>
      </c>
      <c r="CA40" s="24" t="s">
        <v>504</v>
      </c>
      <c r="CB40" s="24" t="s">
        <v>504</v>
      </c>
      <c r="CC40" s="24" t="s">
        <v>504</v>
      </c>
      <c r="CD40" s="24" t="s">
        <v>504</v>
      </c>
      <c r="CE40" s="24" t="s">
        <v>504</v>
      </c>
      <c r="CF40" s="24" t="s">
        <v>504</v>
      </c>
      <c r="CG40" s="24"/>
      <c r="CH40" s="24" t="s">
        <v>504</v>
      </c>
      <c r="CI40" s="24" t="s">
        <v>504</v>
      </c>
      <c r="CJ40" s="24" t="s">
        <v>504</v>
      </c>
      <c r="CK40" s="24" t="s">
        <v>504</v>
      </c>
      <c r="CL40" s="24" t="s">
        <v>504</v>
      </c>
      <c r="CM40" s="24" t="s">
        <v>504</v>
      </c>
      <c r="CN40" s="24" t="s">
        <v>504</v>
      </c>
      <c r="CO40" s="24" t="s">
        <v>504</v>
      </c>
      <c r="CP40" s="24" t="s">
        <v>504</v>
      </c>
      <c r="CQ40" s="24" t="s">
        <v>504</v>
      </c>
      <c r="CR40" s="24" t="s">
        <v>504</v>
      </c>
      <c r="CS40" s="24" t="s">
        <v>504</v>
      </c>
      <c r="CT40" s="24" t="s">
        <v>504</v>
      </c>
      <c r="CU40" s="24" t="s">
        <v>504</v>
      </c>
      <c r="CV40" s="24" t="s">
        <v>504</v>
      </c>
      <c r="CW40" s="24" t="s">
        <v>504</v>
      </c>
      <c r="CX40" s="24" t="s">
        <v>504</v>
      </c>
      <c r="CY40" s="24" t="s">
        <v>504</v>
      </c>
      <c r="CZ40" s="24" t="s">
        <v>504</v>
      </c>
      <c r="DA40" s="24" t="s">
        <v>504</v>
      </c>
      <c r="DB40" s="24" t="s">
        <v>504</v>
      </c>
      <c r="DC40" s="24" t="s">
        <v>504</v>
      </c>
      <c r="DD40" s="24" t="s">
        <v>504</v>
      </c>
      <c r="DE40" s="24" t="s">
        <v>504</v>
      </c>
    </row>
    <row r="41" spans="2:109" x14ac:dyDescent="0.25">
      <c r="B41" s="28" t="s">
        <v>272</v>
      </c>
      <c r="C41" s="23" t="s">
        <v>504</v>
      </c>
      <c r="D41" s="23" t="s">
        <v>504</v>
      </c>
      <c r="E41" s="23" t="s">
        <v>504</v>
      </c>
      <c r="F41" s="23" t="s">
        <v>504</v>
      </c>
      <c r="G41" s="23" t="s">
        <v>504</v>
      </c>
      <c r="H41" s="23" t="s">
        <v>504</v>
      </c>
      <c r="I41" s="23" t="s">
        <v>504</v>
      </c>
      <c r="J41" s="23" t="s">
        <v>504</v>
      </c>
      <c r="K41" s="23" t="s">
        <v>504</v>
      </c>
      <c r="L41" s="23"/>
      <c r="M41" s="23" t="s">
        <v>504</v>
      </c>
      <c r="N41" s="23" t="s">
        <v>504</v>
      </c>
      <c r="O41" s="23" t="s">
        <v>504</v>
      </c>
      <c r="P41" s="23" t="s">
        <v>504</v>
      </c>
      <c r="Q41" s="23" t="s">
        <v>504</v>
      </c>
      <c r="R41" s="23" t="s">
        <v>504</v>
      </c>
      <c r="S41" s="23" t="s">
        <v>504</v>
      </c>
      <c r="T41" s="23" t="s">
        <v>504</v>
      </c>
      <c r="U41" s="23" t="s">
        <v>504</v>
      </c>
      <c r="V41" s="23" t="s">
        <v>504</v>
      </c>
      <c r="W41" s="23" t="s">
        <v>504</v>
      </c>
      <c r="X41" s="23" t="s">
        <v>504</v>
      </c>
      <c r="Y41" s="23">
        <v>1</v>
      </c>
      <c r="Z41" s="23" t="s">
        <v>504</v>
      </c>
      <c r="AA41" s="23" t="s">
        <v>504</v>
      </c>
      <c r="AB41" s="23" t="s">
        <v>504</v>
      </c>
      <c r="AC41" s="23" t="s">
        <v>504</v>
      </c>
      <c r="AD41" s="23" t="s">
        <v>504</v>
      </c>
      <c r="AE41" s="23" t="s">
        <v>504</v>
      </c>
      <c r="AF41" s="23" t="s">
        <v>504</v>
      </c>
      <c r="AG41" s="23" t="s">
        <v>504</v>
      </c>
      <c r="AH41" s="23" t="s">
        <v>504</v>
      </c>
      <c r="AI41" s="23" t="s">
        <v>504</v>
      </c>
      <c r="AJ41" s="23" t="s">
        <v>504</v>
      </c>
      <c r="AK41" s="23" t="s">
        <v>504</v>
      </c>
      <c r="AL41" s="23" t="s">
        <v>504</v>
      </c>
      <c r="AM41" s="23" t="s">
        <v>504</v>
      </c>
      <c r="AN41" s="23">
        <v>1</v>
      </c>
      <c r="AO41" s="30"/>
      <c r="AP41" s="23" t="s">
        <v>504</v>
      </c>
      <c r="AQ41" s="23" t="s">
        <v>504</v>
      </c>
      <c r="AR41" s="23" t="s">
        <v>504</v>
      </c>
      <c r="AS41" s="23" t="s">
        <v>504</v>
      </c>
      <c r="AT41" s="23" t="s">
        <v>504</v>
      </c>
      <c r="AU41" s="23" t="s">
        <v>504</v>
      </c>
      <c r="AV41" s="23" t="s">
        <v>504</v>
      </c>
      <c r="AW41" s="23" t="s">
        <v>504</v>
      </c>
      <c r="AX41" s="23" t="s">
        <v>504</v>
      </c>
      <c r="AY41" s="23" t="s">
        <v>504</v>
      </c>
      <c r="AZ41" s="23" t="s">
        <v>504</v>
      </c>
      <c r="BA41" s="23" t="s">
        <v>504</v>
      </c>
      <c r="BB41" s="23" t="s">
        <v>504</v>
      </c>
      <c r="BC41" s="23" t="s">
        <v>504</v>
      </c>
      <c r="BD41" s="23" t="s">
        <v>504</v>
      </c>
      <c r="BE41" s="23"/>
      <c r="BF41" s="23" t="s">
        <v>504</v>
      </c>
      <c r="BG41" s="23" t="s">
        <v>504</v>
      </c>
      <c r="BH41" s="23" t="s">
        <v>504</v>
      </c>
      <c r="BI41" s="23" t="s">
        <v>504</v>
      </c>
      <c r="BJ41" s="23" t="s">
        <v>504</v>
      </c>
      <c r="BK41" s="23" t="s">
        <v>504</v>
      </c>
      <c r="BL41" s="23" t="s">
        <v>504</v>
      </c>
      <c r="BM41" s="23" t="s">
        <v>504</v>
      </c>
      <c r="BN41" s="23" t="s">
        <v>504</v>
      </c>
      <c r="BO41" s="23" t="s">
        <v>504</v>
      </c>
      <c r="BP41" s="23" t="s">
        <v>504</v>
      </c>
      <c r="BQ41" s="23" t="s">
        <v>504</v>
      </c>
      <c r="BR41" s="23" t="s">
        <v>504</v>
      </c>
      <c r="BS41" s="23" t="s">
        <v>504</v>
      </c>
      <c r="BT41" s="23" t="s">
        <v>504</v>
      </c>
      <c r="BU41" s="23" t="s">
        <v>504</v>
      </c>
      <c r="BV41" s="23" t="s">
        <v>504</v>
      </c>
      <c r="BW41" s="23" t="s">
        <v>504</v>
      </c>
      <c r="BX41" s="23" t="s">
        <v>504</v>
      </c>
      <c r="BY41" s="23" t="s">
        <v>504</v>
      </c>
      <c r="BZ41" s="23" t="s">
        <v>504</v>
      </c>
      <c r="CA41" s="23" t="s">
        <v>504</v>
      </c>
      <c r="CB41" s="23" t="s">
        <v>504</v>
      </c>
      <c r="CC41" s="23" t="s">
        <v>504</v>
      </c>
      <c r="CD41" s="23" t="s">
        <v>504</v>
      </c>
      <c r="CE41" s="23" t="s">
        <v>504</v>
      </c>
      <c r="CF41" s="23" t="s">
        <v>504</v>
      </c>
      <c r="CG41" s="23"/>
      <c r="CH41" s="23" t="s">
        <v>504</v>
      </c>
      <c r="CI41" s="23" t="s">
        <v>504</v>
      </c>
      <c r="CJ41" s="23" t="s">
        <v>504</v>
      </c>
      <c r="CK41" s="23" t="s">
        <v>504</v>
      </c>
      <c r="CL41" s="23" t="s">
        <v>504</v>
      </c>
      <c r="CM41" s="23" t="s">
        <v>504</v>
      </c>
      <c r="CN41" s="23" t="s">
        <v>504</v>
      </c>
      <c r="CO41" s="23" t="s">
        <v>504</v>
      </c>
      <c r="CP41" s="23" t="s">
        <v>504</v>
      </c>
      <c r="CQ41" s="23" t="s">
        <v>504</v>
      </c>
      <c r="CR41" s="23" t="s">
        <v>504</v>
      </c>
      <c r="CS41" s="23" t="s">
        <v>504</v>
      </c>
      <c r="CT41" s="23" t="s">
        <v>504</v>
      </c>
      <c r="CU41" s="23" t="s">
        <v>504</v>
      </c>
      <c r="CV41" s="23" t="s">
        <v>504</v>
      </c>
      <c r="CW41" s="23" t="s">
        <v>504</v>
      </c>
      <c r="CX41" s="23" t="s">
        <v>504</v>
      </c>
      <c r="CY41" s="23" t="s">
        <v>504</v>
      </c>
      <c r="CZ41" s="23" t="s">
        <v>504</v>
      </c>
      <c r="DA41" s="23" t="s">
        <v>504</v>
      </c>
      <c r="DB41" s="23" t="s">
        <v>504</v>
      </c>
      <c r="DC41" s="23" t="s">
        <v>504</v>
      </c>
      <c r="DD41" s="23" t="s">
        <v>504</v>
      </c>
      <c r="DE41" s="23" t="s">
        <v>504</v>
      </c>
    </row>
    <row r="42" spans="2:109" x14ac:dyDescent="0.25">
      <c r="B42" s="27" t="s">
        <v>75</v>
      </c>
      <c r="C42" s="24" t="s">
        <v>504</v>
      </c>
      <c r="D42" s="24" t="s">
        <v>504</v>
      </c>
      <c r="E42" s="24" t="s">
        <v>504</v>
      </c>
      <c r="F42" s="24" t="s">
        <v>504</v>
      </c>
      <c r="G42" s="24" t="s">
        <v>504</v>
      </c>
      <c r="H42" s="24" t="s">
        <v>504</v>
      </c>
      <c r="I42" s="24" t="s">
        <v>504</v>
      </c>
      <c r="J42" s="24" t="s">
        <v>504</v>
      </c>
      <c r="K42" s="24" t="s">
        <v>504</v>
      </c>
      <c r="L42" s="24"/>
      <c r="M42" s="24" t="s">
        <v>504</v>
      </c>
      <c r="N42" s="24" t="s">
        <v>504</v>
      </c>
      <c r="O42" s="24" t="s">
        <v>504</v>
      </c>
      <c r="P42" s="24" t="s">
        <v>504</v>
      </c>
      <c r="Q42" s="24" t="s">
        <v>504</v>
      </c>
      <c r="R42" s="24" t="s">
        <v>504</v>
      </c>
      <c r="S42" s="24" t="s">
        <v>504</v>
      </c>
      <c r="T42" s="24" t="s">
        <v>504</v>
      </c>
      <c r="U42" s="24" t="s">
        <v>504</v>
      </c>
      <c r="V42" s="24" t="s">
        <v>504</v>
      </c>
      <c r="W42" s="24" t="s">
        <v>504</v>
      </c>
      <c r="X42" s="24" t="s">
        <v>504</v>
      </c>
      <c r="Y42" s="24" t="s">
        <v>504</v>
      </c>
      <c r="Z42" s="24" t="s">
        <v>504</v>
      </c>
      <c r="AA42" s="24" t="s">
        <v>504</v>
      </c>
      <c r="AB42" s="24" t="s">
        <v>504</v>
      </c>
      <c r="AC42" s="24" t="s">
        <v>504</v>
      </c>
      <c r="AD42" s="24" t="s">
        <v>504</v>
      </c>
      <c r="AE42" s="24" t="s">
        <v>504</v>
      </c>
      <c r="AF42" s="24" t="s">
        <v>504</v>
      </c>
      <c r="AG42" s="24" t="s">
        <v>504</v>
      </c>
      <c r="AH42" s="24" t="s">
        <v>504</v>
      </c>
      <c r="AI42" s="24" t="s">
        <v>504</v>
      </c>
      <c r="AJ42" s="24" t="s">
        <v>504</v>
      </c>
      <c r="AK42" s="24" t="s">
        <v>504</v>
      </c>
      <c r="AL42" s="24" t="s">
        <v>504</v>
      </c>
      <c r="AM42" s="24" t="s">
        <v>504</v>
      </c>
      <c r="AN42" s="24" t="s">
        <v>504</v>
      </c>
      <c r="AO42" s="24" t="s">
        <v>504</v>
      </c>
      <c r="AP42" s="29"/>
      <c r="AQ42" s="24" t="s">
        <v>504</v>
      </c>
      <c r="AR42" s="24" t="s">
        <v>504</v>
      </c>
      <c r="AS42" s="24" t="s">
        <v>504</v>
      </c>
      <c r="AT42" s="24" t="s">
        <v>504</v>
      </c>
      <c r="AU42" s="24" t="s">
        <v>504</v>
      </c>
      <c r="AV42" s="24" t="s">
        <v>504</v>
      </c>
      <c r="AW42" s="24" t="s">
        <v>504</v>
      </c>
      <c r="AX42" s="24" t="s">
        <v>504</v>
      </c>
      <c r="AY42" s="24" t="s">
        <v>504</v>
      </c>
      <c r="AZ42" s="24" t="s">
        <v>504</v>
      </c>
      <c r="BA42" s="24" t="s">
        <v>504</v>
      </c>
      <c r="BB42" s="24" t="s">
        <v>504</v>
      </c>
      <c r="BC42" s="24" t="s">
        <v>504</v>
      </c>
      <c r="BD42" s="24" t="s">
        <v>504</v>
      </c>
      <c r="BE42" s="24"/>
      <c r="BF42" s="24" t="s">
        <v>504</v>
      </c>
      <c r="BG42" s="24" t="s">
        <v>504</v>
      </c>
      <c r="BH42" s="24" t="s">
        <v>504</v>
      </c>
      <c r="BI42" s="24" t="s">
        <v>504</v>
      </c>
      <c r="BJ42" s="24" t="s">
        <v>504</v>
      </c>
      <c r="BK42" s="24" t="s">
        <v>504</v>
      </c>
      <c r="BL42" s="24">
        <v>1</v>
      </c>
      <c r="BM42" s="24" t="s">
        <v>504</v>
      </c>
      <c r="BN42" s="24" t="s">
        <v>504</v>
      </c>
      <c r="BO42" s="24" t="s">
        <v>504</v>
      </c>
      <c r="BP42" s="24" t="s">
        <v>504</v>
      </c>
      <c r="BQ42" s="24" t="s">
        <v>504</v>
      </c>
      <c r="BR42" s="24" t="s">
        <v>504</v>
      </c>
      <c r="BS42" s="24" t="s">
        <v>504</v>
      </c>
      <c r="BT42" s="24" t="s">
        <v>504</v>
      </c>
      <c r="BU42" s="24" t="s">
        <v>504</v>
      </c>
      <c r="BV42" s="24" t="s">
        <v>504</v>
      </c>
      <c r="BW42" s="24" t="s">
        <v>504</v>
      </c>
      <c r="BX42" s="24" t="s">
        <v>504</v>
      </c>
      <c r="BY42" s="24" t="s">
        <v>504</v>
      </c>
      <c r="BZ42" s="24" t="s">
        <v>504</v>
      </c>
      <c r="CA42" s="24" t="s">
        <v>504</v>
      </c>
      <c r="CB42" s="24" t="s">
        <v>504</v>
      </c>
      <c r="CC42" s="24" t="s">
        <v>504</v>
      </c>
      <c r="CD42" s="24" t="s">
        <v>504</v>
      </c>
      <c r="CE42" s="24" t="s">
        <v>504</v>
      </c>
      <c r="CF42" s="24" t="s">
        <v>504</v>
      </c>
      <c r="CG42" s="24"/>
      <c r="CH42" s="24" t="s">
        <v>504</v>
      </c>
      <c r="CI42" s="24" t="s">
        <v>504</v>
      </c>
      <c r="CJ42" s="24" t="s">
        <v>504</v>
      </c>
      <c r="CK42" s="24" t="s">
        <v>504</v>
      </c>
      <c r="CL42" s="24" t="s">
        <v>504</v>
      </c>
      <c r="CM42" s="24" t="s">
        <v>504</v>
      </c>
      <c r="CN42" s="24" t="s">
        <v>504</v>
      </c>
      <c r="CO42" s="24" t="s">
        <v>504</v>
      </c>
      <c r="CP42" s="24" t="s">
        <v>504</v>
      </c>
      <c r="CQ42" s="24" t="s">
        <v>504</v>
      </c>
      <c r="CR42" s="24" t="s">
        <v>504</v>
      </c>
      <c r="CS42" s="24" t="s">
        <v>504</v>
      </c>
      <c r="CT42" s="24" t="s">
        <v>504</v>
      </c>
      <c r="CU42" s="24" t="s">
        <v>504</v>
      </c>
      <c r="CV42" s="24" t="s">
        <v>504</v>
      </c>
      <c r="CW42" s="24" t="s">
        <v>504</v>
      </c>
      <c r="CX42" s="24" t="s">
        <v>504</v>
      </c>
      <c r="CY42" s="24" t="s">
        <v>504</v>
      </c>
      <c r="CZ42" s="24" t="s">
        <v>504</v>
      </c>
      <c r="DA42" s="24" t="s">
        <v>504</v>
      </c>
      <c r="DB42" s="24" t="s">
        <v>504</v>
      </c>
      <c r="DC42" s="24" t="s">
        <v>504</v>
      </c>
      <c r="DD42" s="24" t="s">
        <v>504</v>
      </c>
      <c r="DE42" s="24" t="s">
        <v>504</v>
      </c>
    </row>
    <row r="43" spans="2:109" x14ac:dyDescent="0.25">
      <c r="B43" s="28" t="s">
        <v>875</v>
      </c>
      <c r="C43" s="23" t="s">
        <v>504</v>
      </c>
      <c r="D43" s="23" t="s">
        <v>504</v>
      </c>
      <c r="E43" s="23" t="s">
        <v>504</v>
      </c>
      <c r="F43" s="23" t="s">
        <v>504</v>
      </c>
      <c r="G43" s="23" t="s">
        <v>504</v>
      </c>
      <c r="H43" s="23" t="s">
        <v>504</v>
      </c>
      <c r="I43" s="23" t="s">
        <v>504</v>
      </c>
      <c r="J43" s="23" t="s">
        <v>504</v>
      </c>
      <c r="K43" s="23" t="s">
        <v>504</v>
      </c>
      <c r="L43" s="23"/>
      <c r="M43" s="23" t="s">
        <v>504</v>
      </c>
      <c r="N43" s="23" t="s">
        <v>504</v>
      </c>
      <c r="O43" s="23" t="s">
        <v>504</v>
      </c>
      <c r="P43" s="23" t="s">
        <v>504</v>
      </c>
      <c r="Q43" s="23" t="s">
        <v>504</v>
      </c>
      <c r="R43" s="23" t="s">
        <v>504</v>
      </c>
      <c r="S43" s="23" t="s">
        <v>504</v>
      </c>
      <c r="T43" s="23" t="s">
        <v>504</v>
      </c>
      <c r="U43" s="23" t="s">
        <v>504</v>
      </c>
      <c r="V43" s="23" t="s">
        <v>504</v>
      </c>
      <c r="W43" s="23" t="s">
        <v>504</v>
      </c>
      <c r="X43" s="23" t="s">
        <v>504</v>
      </c>
      <c r="Y43" s="23" t="s">
        <v>504</v>
      </c>
      <c r="Z43" s="23" t="s">
        <v>504</v>
      </c>
      <c r="AA43" s="23" t="s">
        <v>504</v>
      </c>
      <c r="AB43" s="23" t="s">
        <v>504</v>
      </c>
      <c r="AC43" s="23" t="s">
        <v>504</v>
      </c>
      <c r="AD43" s="23" t="s">
        <v>504</v>
      </c>
      <c r="AE43" s="23" t="s">
        <v>504</v>
      </c>
      <c r="AF43" s="23" t="s">
        <v>504</v>
      </c>
      <c r="AG43" s="23" t="s">
        <v>504</v>
      </c>
      <c r="AH43" s="23" t="s">
        <v>504</v>
      </c>
      <c r="AI43" s="23" t="s">
        <v>504</v>
      </c>
      <c r="AJ43" s="23" t="s">
        <v>504</v>
      </c>
      <c r="AK43" s="23" t="s">
        <v>504</v>
      </c>
      <c r="AL43" s="23" t="s">
        <v>504</v>
      </c>
      <c r="AM43" s="23" t="s">
        <v>504</v>
      </c>
      <c r="AN43" s="23" t="s">
        <v>504</v>
      </c>
      <c r="AO43" s="23" t="s">
        <v>504</v>
      </c>
      <c r="AP43" s="23" t="s">
        <v>504</v>
      </c>
      <c r="AQ43" s="30"/>
      <c r="AR43" s="23">
        <v>1</v>
      </c>
      <c r="AS43" s="23" t="s">
        <v>504</v>
      </c>
      <c r="AT43" s="23" t="s">
        <v>504</v>
      </c>
      <c r="AU43" s="23" t="s">
        <v>504</v>
      </c>
      <c r="AV43" s="23" t="s">
        <v>504</v>
      </c>
      <c r="AW43" s="23" t="s">
        <v>504</v>
      </c>
      <c r="AX43" s="23" t="s">
        <v>504</v>
      </c>
      <c r="AY43" s="23" t="s">
        <v>504</v>
      </c>
      <c r="AZ43" s="23" t="s">
        <v>504</v>
      </c>
      <c r="BA43" s="23" t="s">
        <v>504</v>
      </c>
      <c r="BB43" s="23" t="s">
        <v>504</v>
      </c>
      <c r="BC43" s="23" t="s">
        <v>504</v>
      </c>
      <c r="BD43" s="23" t="s">
        <v>504</v>
      </c>
      <c r="BE43" s="23"/>
      <c r="BF43" s="23" t="s">
        <v>504</v>
      </c>
      <c r="BG43" s="23" t="s">
        <v>504</v>
      </c>
      <c r="BH43" s="23" t="s">
        <v>504</v>
      </c>
      <c r="BI43" s="23" t="s">
        <v>504</v>
      </c>
      <c r="BJ43" s="23" t="s">
        <v>504</v>
      </c>
      <c r="BK43" s="23" t="s">
        <v>504</v>
      </c>
      <c r="BL43" s="23" t="s">
        <v>504</v>
      </c>
      <c r="BM43" s="23" t="s">
        <v>504</v>
      </c>
      <c r="BN43" s="23" t="s">
        <v>504</v>
      </c>
      <c r="BO43" s="23" t="s">
        <v>504</v>
      </c>
      <c r="BP43" s="23" t="s">
        <v>504</v>
      </c>
      <c r="BQ43" s="23" t="s">
        <v>504</v>
      </c>
      <c r="BR43" s="23" t="s">
        <v>504</v>
      </c>
      <c r="BS43" s="23" t="s">
        <v>504</v>
      </c>
      <c r="BT43" s="23" t="s">
        <v>504</v>
      </c>
      <c r="BU43" s="23" t="s">
        <v>504</v>
      </c>
      <c r="BV43" s="23" t="s">
        <v>504</v>
      </c>
      <c r="BW43" s="23" t="s">
        <v>504</v>
      </c>
      <c r="BX43" s="23" t="s">
        <v>504</v>
      </c>
      <c r="BY43" s="23" t="s">
        <v>504</v>
      </c>
      <c r="BZ43" s="23" t="s">
        <v>504</v>
      </c>
      <c r="CA43" s="23" t="s">
        <v>504</v>
      </c>
      <c r="CB43" s="23" t="s">
        <v>504</v>
      </c>
      <c r="CC43" s="23" t="s">
        <v>504</v>
      </c>
      <c r="CD43" s="23" t="s">
        <v>504</v>
      </c>
      <c r="CE43" s="23">
        <v>1</v>
      </c>
      <c r="CF43" s="23" t="s">
        <v>504</v>
      </c>
      <c r="CG43" s="23"/>
      <c r="CH43" s="23" t="s">
        <v>504</v>
      </c>
      <c r="CI43" s="23" t="s">
        <v>504</v>
      </c>
      <c r="CJ43" s="23" t="s">
        <v>504</v>
      </c>
      <c r="CK43" s="23" t="s">
        <v>504</v>
      </c>
      <c r="CL43" s="23" t="s">
        <v>504</v>
      </c>
      <c r="CM43" s="23" t="s">
        <v>504</v>
      </c>
      <c r="CN43" s="23" t="s">
        <v>504</v>
      </c>
      <c r="CO43" s="23" t="s">
        <v>504</v>
      </c>
      <c r="CP43" s="23" t="s">
        <v>504</v>
      </c>
      <c r="CQ43" s="23" t="s">
        <v>504</v>
      </c>
      <c r="CR43" s="23" t="s">
        <v>504</v>
      </c>
      <c r="CS43" s="23" t="s">
        <v>504</v>
      </c>
      <c r="CT43" s="23" t="s">
        <v>504</v>
      </c>
      <c r="CU43" s="23" t="s">
        <v>504</v>
      </c>
      <c r="CV43" s="23" t="s">
        <v>504</v>
      </c>
      <c r="CW43" s="23" t="s">
        <v>504</v>
      </c>
      <c r="CX43" s="23" t="s">
        <v>504</v>
      </c>
      <c r="CY43" s="23" t="s">
        <v>504</v>
      </c>
      <c r="CZ43" s="23" t="s">
        <v>504</v>
      </c>
      <c r="DA43" s="23" t="s">
        <v>504</v>
      </c>
      <c r="DB43" s="23" t="s">
        <v>504</v>
      </c>
      <c r="DC43" s="23" t="s">
        <v>504</v>
      </c>
      <c r="DD43" s="23" t="s">
        <v>504</v>
      </c>
      <c r="DE43" s="23" t="s">
        <v>504</v>
      </c>
    </row>
    <row r="44" spans="2:109" x14ac:dyDescent="0.25">
      <c r="B44" s="27" t="s">
        <v>318</v>
      </c>
      <c r="C44" s="24" t="s">
        <v>504</v>
      </c>
      <c r="D44" s="24" t="s">
        <v>504</v>
      </c>
      <c r="E44" s="24" t="s">
        <v>504</v>
      </c>
      <c r="F44" s="24" t="s">
        <v>504</v>
      </c>
      <c r="G44" s="24" t="s">
        <v>504</v>
      </c>
      <c r="H44" s="24" t="s">
        <v>504</v>
      </c>
      <c r="I44" s="24" t="s">
        <v>504</v>
      </c>
      <c r="J44" s="24" t="s">
        <v>504</v>
      </c>
      <c r="K44" s="24" t="s">
        <v>504</v>
      </c>
      <c r="L44" s="24"/>
      <c r="M44" s="24" t="s">
        <v>504</v>
      </c>
      <c r="N44" s="24" t="s">
        <v>504</v>
      </c>
      <c r="O44" s="24" t="s">
        <v>504</v>
      </c>
      <c r="P44" s="24" t="s">
        <v>504</v>
      </c>
      <c r="Q44" s="24" t="s">
        <v>504</v>
      </c>
      <c r="R44" s="24" t="s">
        <v>504</v>
      </c>
      <c r="S44" s="24" t="s">
        <v>504</v>
      </c>
      <c r="T44" s="24" t="s">
        <v>504</v>
      </c>
      <c r="U44" s="24" t="s">
        <v>504</v>
      </c>
      <c r="V44" s="24" t="s">
        <v>504</v>
      </c>
      <c r="W44" s="24" t="s">
        <v>504</v>
      </c>
      <c r="X44" s="24" t="s">
        <v>504</v>
      </c>
      <c r="Y44" s="24" t="s">
        <v>504</v>
      </c>
      <c r="Z44" s="24" t="s">
        <v>504</v>
      </c>
      <c r="AA44" s="24" t="s">
        <v>504</v>
      </c>
      <c r="AB44" s="24" t="s">
        <v>504</v>
      </c>
      <c r="AC44" s="24" t="s">
        <v>504</v>
      </c>
      <c r="AD44" s="24" t="s">
        <v>504</v>
      </c>
      <c r="AE44" s="24" t="s">
        <v>504</v>
      </c>
      <c r="AF44" s="24" t="s">
        <v>504</v>
      </c>
      <c r="AG44" s="24" t="s">
        <v>504</v>
      </c>
      <c r="AH44" s="24" t="s">
        <v>504</v>
      </c>
      <c r="AI44" s="24" t="s">
        <v>504</v>
      </c>
      <c r="AJ44" s="24" t="s">
        <v>504</v>
      </c>
      <c r="AK44" s="24" t="s">
        <v>504</v>
      </c>
      <c r="AL44" s="24" t="s">
        <v>504</v>
      </c>
      <c r="AM44" s="24" t="s">
        <v>504</v>
      </c>
      <c r="AN44" s="24" t="s">
        <v>504</v>
      </c>
      <c r="AO44" s="24" t="s">
        <v>504</v>
      </c>
      <c r="AP44" s="24" t="s">
        <v>504</v>
      </c>
      <c r="AQ44" s="24">
        <v>1</v>
      </c>
      <c r="AR44" s="29"/>
      <c r="AS44" s="24" t="s">
        <v>504</v>
      </c>
      <c r="AT44" s="24" t="s">
        <v>504</v>
      </c>
      <c r="AU44" s="24" t="s">
        <v>504</v>
      </c>
      <c r="AV44" s="24" t="s">
        <v>504</v>
      </c>
      <c r="AW44" s="24" t="s">
        <v>504</v>
      </c>
      <c r="AX44" s="24" t="s">
        <v>504</v>
      </c>
      <c r="AY44" s="24" t="s">
        <v>504</v>
      </c>
      <c r="AZ44" s="24" t="s">
        <v>504</v>
      </c>
      <c r="BA44" s="24" t="s">
        <v>504</v>
      </c>
      <c r="BB44" s="24" t="s">
        <v>504</v>
      </c>
      <c r="BC44" s="24" t="s">
        <v>504</v>
      </c>
      <c r="BD44" s="24" t="s">
        <v>504</v>
      </c>
      <c r="BE44" s="24"/>
      <c r="BF44" s="24" t="s">
        <v>504</v>
      </c>
      <c r="BG44" s="24" t="s">
        <v>504</v>
      </c>
      <c r="BH44" s="24" t="s">
        <v>504</v>
      </c>
      <c r="BI44" s="24" t="s">
        <v>504</v>
      </c>
      <c r="BJ44" s="24" t="s">
        <v>504</v>
      </c>
      <c r="BK44" s="24" t="s">
        <v>504</v>
      </c>
      <c r="BL44" s="24" t="s">
        <v>504</v>
      </c>
      <c r="BM44" s="24" t="s">
        <v>504</v>
      </c>
      <c r="BN44" s="24" t="s">
        <v>504</v>
      </c>
      <c r="BO44" s="24" t="s">
        <v>504</v>
      </c>
      <c r="BP44" s="24" t="s">
        <v>504</v>
      </c>
      <c r="BQ44" s="24" t="s">
        <v>504</v>
      </c>
      <c r="BR44" s="24" t="s">
        <v>504</v>
      </c>
      <c r="BS44" s="24" t="s">
        <v>504</v>
      </c>
      <c r="BT44" s="24" t="s">
        <v>504</v>
      </c>
      <c r="BU44" s="24" t="s">
        <v>504</v>
      </c>
      <c r="BV44" s="24" t="s">
        <v>504</v>
      </c>
      <c r="BW44" s="24" t="s">
        <v>504</v>
      </c>
      <c r="BX44" s="24" t="s">
        <v>504</v>
      </c>
      <c r="BY44" s="24" t="s">
        <v>504</v>
      </c>
      <c r="BZ44" s="24" t="s">
        <v>504</v>
      </c>
      <c r="CA44" s="24" t="s">
        <v>504</v>
      </c>
      <c r="CB44" s="24" t="s">
        <v>504</v>
      </c>
      <c r="CC44" s="24" t="s">
        <v>504</v>
      </c>
      <c r="CD44" s="24" t="s">
        <v>504</v>
      </c>
      <c r="CE44" s="24">
        <v>1</v>
      </c>
      <c r="CF44" s="24" t="s">
        <v>504</v>
      </c>
      <c r="CG44" s="24"/>
      <c r="CH44" s="24" t="s">
        <v>504</v>
      </c>
      <c r="CI44" s="24" t="s">
        <v>504</v>
      </c>
      <c r="CJ44" s="24" t="s">
        <v>504</v>
      </c>
      <c r="CK44" s="24" t="s">
        <v>504</v>
      </c>
      <c r="CL44" s="24" t="s">
        <v>504</v>
      </c>
      <c r="CM44" s="24" t="s">
        <v>504</v>
      </c>
      <c r="CN44" s="24" t="s">
        <v>504</v>
      </c>
      <c r="CO44" s="24" t="s">
        <v>504</v>
      </c>
      <c r="CP44" s="24" t="s">
        <v>504</v>
      </c>
      <c r="CQ44" s="24" t="s">
        <v>504</v>
      </c>
      <c r="CR44" s="24" t="s">
        <v>504</v>
      </c>
      <c r="CS44" s="24" t="s">
        <v>504</v>
      </c>
      <c r="CT44" s="24" t="s">
        <v>504</v>
      </c>
      <c r="CU44" s="24" t="s">
        <v>504</v>
      </c>
      <c r="CV44" s="24" t="s">
        <v>504</v>
      </c>
      <c r="CW44" s="24" t="s">
        <v>504</v>
      </c>
      <c r="CX44" s="24" t="s">
        <v>504</v>
      </c>
      <c r="CY44" s="24" t="s">
        <v>504</v>
      </c>
      <c r="CZ44" s="24" t="s">
        <v>504</v>
      </c>
      <c r="DA44" s="24" t="s">
        <v>504</v>
      </c>
      <c r="DB44" s="24" t="s">
        <v>504</v>
      </c>
      <c r="DC44" s="24" t="s">
        <v>504</v>
      </c>
      <c r="DD44" s="24" t="s">
        <v>504</v>
      </c>
      <c r="DE44" s="24" t="s">
        <v>504</v>
      </c>
    </row>
    <row r="45" spans="2:109" x14ac:dyDescent="0.25">
      <c r="B45" s="28" t="s">
        <v>268</v>
      </c>
      <c r="C45" s="23" t="s">
        <v>504</v>
      </c>
      <c r="D45" s="23" t="s">
        <v>504</v>
      </c>
      <c r="E45" s="23" t="s">
        <v>504</v>
      </c>
      <c r="F45" s="23" t="s">
        <v>504</v>
      </c>
      <c r="G45" s="23" t="s">
        <v>504</v>
      </c>
      <c r="H45" s="23" t="s">
        <v>504</v>
      </c>
      <c r="I45" s="23" t="s">
        <v>504</v>
      </c>
      <c r="J45" s="23" t="s">
        <v>504</v>
      </c>
      <c r="K45" s="23" t="s">
        <v>504</v>
      </c>
      <c r="L45" s="23"/>
      <c r="M45" s="23" t="s">
        <v>504</v>
      </c>
      <c r="N45" s="23" t="s">
        <v>504</v>
      </c>
      <c r="O45" s="23" t="s">
        <v>504</v>
      </c>
      <c r="P45" s="23" t="s">
        <v>504</v>
      </c>
      <c r="Q45" s="23" t="s">
        <v>504</v>
      </c>
      <c r="R45" s="23" t="s">
        <v>504</v>
      </c>
      <c r="S45" s="23" t="s">
        <v>504</v>
      </c>
      <c r="T45" s="23" t="s">
        <v>504</v>
      </c>
      <c r="U45" s="23" t="s">
        <v>504</v>
      </c>
      <c r="V45" s="23" t="s">
        <v>504</v>
      </c>
      <c r="W45" s="23" t="s">
        <v>504</v>
      </c>
      <c r="X45" s="23" t="s">
        <v>504</v>
      </c>
      <c r="Y45" s="23" t="s">
        <v>504</v>
      </c>
      <c r="Z45" s="23" t="s">
        <v>504</v>
      </c>
      <c r="AA45" s="23" t="s">
        <v>504</v>
      </c>
      <c r="AB45" s="23" t="s">
        <v>504</v>
      </c>
      <c r="AC45" s="23" t="s">
        <v>504</v>
      </c>
      <c r="AD45" s="23" t="s">
        <v>504</v>
      </c>
      <c r="AE45" s="23" t="s">
        <v>504</v>
      </c>
      <c r="AF45" s="23" t="s">
        <v>504</v>
      </c>
      <c r="AG45" s="23" t="s">
        <v>504</v>
      </c>
      <c r="AH45" s="23" t="s">
        <v>504</v>
      </c>
      <c r="AI45" s="23" t="s">
        <v>504</v>
      </c>
      <c r="AJ45" s="23" t="s">
        <v>504</v>
      </c>
      <c r="AK45" s="23" t="s">
        <v>504</v>
      </c>
      <c r="AL45" s="23" t="s">
        <v>504</v>
      </c>
      <c r="AM45" s="23" t="s">
        <v>504</v>
      </c>
      <c r="AN45" s="23" t="s">
        <v>504</v>
      </c>
      <c r="AO45" s="23" t="s">
        <v>504</v>
      </c>
      <c r="AP45" s="23" t="s">
        <v>504</v>
      </c>
      <c r="AQ45" s="23" t="s">
        <v>504</v>
      </c>
      <c r="AR45" s="23" t="s">
        <v>504</v>
      </c>
      <c r="AS45" s="30"/>
      <c r="AT45" s="23">
        <v>1</v>
      </c>
      <c r="AU45" s="23">
        <v>1</v>
      </c>
      <c r="AV45" s="23" t="s">
        <v>504</v>
      </c>
      <c r="AW45" s="23" t="s">
        <v>504</v>
      </c>
      <c r="AX45" s="23" t="s">
        <v>504</v>
      </c>
      <c r="AY45" s="23" t="s">
        <v>504</v>
      </c>
      <c r="AZ45" s="23" t="s">
        <v>504</v>
      </c>
      <c r="BA45" s="23" t="s">
        <v>504</v>
      </c>
      <c r="BB45" s="23" t="s">
        <v>504</v>
      </c>
      <c r="BC45" s="23" t="s">
        <v>504</v>
      </c>
      <c r="BD45" s="23" t="s">
        <v>504</v>
      </c>
      <c r="BE45" s="23"/>
      <c r="BF45" s="23" t="s">
        <v>504</v>
      </c>
      <c r="BG45" s="23" t="s">
        <v>504</v>
      </c>
      <c r="BH45" s="23" t="s">
        <v>504</v>
      </c>
      <c r="BI45" s="23" t="s">
        <v>504</v>
      </c>
      <c r="BJ45" s="23" t="s">
        <v>504</v>
      </c>
      <c r="BK45" s="23" t="s">
        <v>504</v>
      </c>
      <c r="BL45" s="23" t="s">
        <v>504</v>
      </c>
      <c r="BM45" s="23" t="s">
        <v>504</v>
      </c>
      <c r="BN45" s="23" t="s">
        <v>504</v>
      </c>
      <c r="BO45" s="23" t="s">
        <v>504</v>
      </c>
      <c r="BP45" s="23" t="s">
        <v>504</v>
      </c>
      <c r="BQ45" s="23" t="s">
        <v>504</v>
      </c>
      <c r="BR45" s="23" t="s">
        <v>504</v>
      </c>
      <c r="BS45" s="23" t="s">
        <v>504</v>
      </c>
      <c r="BT45" s="23" t="s">
        <v>504</v>
      </c>
      <c r="BU45" s="23" t="s">
        <v>504</v>
      </c>
      <c r="BV45" s="23" t="s">
        <v>504</v>
      </c>
      <c r="BW45" s="23" t="s">
        <v>504</v>
      </c>
      <c r="BX45" s="23" t="s">
        <v>504</v>
      </c>
      <c r="BY45" s="23" t="s">
        <v>504</v>
      </c>
      <c r="BZ45" s="23" t="s">
        <v>504</v>
      </c>
      <c r="CA45" s="23" t="s">
        <v>504</v>
      </c>
      <c r="CB45" s="23" t="s">
        <v>504</v>
      </c>
      <c r="CC45" s="23" t="s">
        <v>504</v>
      </c>
      <c r="CD45" s="23" t="s">
        <v>504</v>
      </c>
      <c r="CE45" s="23" t="s">
        <v>504</v>
      </c>
      <c r="CF45" s="23" t="s">
        <v>504</v>
      </c>
      <c r="CG45" s="23"/>
      <c r="CH45" s="23" t="s">
        <v>504</v>
      </c>
      <c r="CI45" s="23" t="s">
        <v>504</v>
      </c>
      <c r="CJ45" s="23" t="s">
        <v>504</v>
      </c>
      <c r="CK45" s="23" t="s">
        <v>504</v>
      </c>
      <c r="CL45" s="23" t="s">
        <v>504</v>
      </c>
      <c r="CM45" s="23" t="s">
        <v>504</v>
      </c>
      <c r="CN45" s="23" t="s">
        <v>504</v>
      </c>
      <c r="CO45" s="23" t="s">
        <v>504</v>
      </c>
      <c r="CP45" s="23" t="s">
        <v>504</v>
      </c>
      <c r="CQ45" s="23" t="s">
        <v>504</v>
      </c>
      <c r="CR45" s="23" t="s">
        <v>504</v>
      </c>
      <c r="CS45" s="23" t="s">
        <v>504</v>
      </c>
      <c r="CT45" s="23" t="s">
        <v>504</v>
      </c>
      <c r="CU45" s="23" t="s">
        <v>504</v>
      </c>
      <c r="CV45" s="23" t="s">
        <v>504</v>
      </c>
      <c r="CW45" s="23" t="s">
        <v>504</v>
      </c>
      <c r="CX45" s="23" t="s">
        <v>504</v>
      </c>
      <c r="CY45" s="23" t="s">
        <v>504</v>
      </c>
      <c r="CZ45" s="23" t="s">
        <v>504</v>
      </c>
      <c r="DA45" s="23" t="s">
        <v>504</v>
      </c>
      <c r="DB45" s="23" t="s">
        <v>504</v>
      </c>
      <c r="DC45" s="23" t="s">
        <v>504</v>
      </c>
      <c r="DD45" s="23" t="s">
        <v>504</v>
      </c>
      <c r="DE45" s="23" t="s">
        <v>504</v>
      </c>
    </row>
    <row r="46" spans="2:109" x14ac:dyDescent="0.25">
      <c r="B46" s="27" t="s">
        <v>264</v>
      </c>
      <c r="C46" s="24" t="s">
        <v>504</v>
      </c>
      <c r="D46" s="24" t="s">
        <v>504</v>
      </c>
      <c r="E46" s="24" t="s">
        <v>504</v>
      </c>
      <c r="F46" s="24" t="s">
        <v>504</v>
      </c>
      <c r="G46" s="24" t="s">
        <v>504</v>
      </c>
      <c r="H46" s="24" t="s">
        <v>504</v>
      </c>
      <c r="I46" s="24" t="s">
        <v>504</v>
      </c>
      <c r="J46" s="24" t="s">
        <v>504</v>
      </c>
      <c r="K46" s="24" t="s">
        <v>504</v>
      </c>
      <c r="L46" s="24"/>
      <c r="M46" s="24" t="s">
        <v>504</v>
      </c>
      <c r="N46" s="24" t="s">
        <v>504</v>
      </c>
      <c r="O46" s="24" t="s">
        <v>504</v>
      </c>
      <c r="P46" s="24" t="s">
        <v>504</v>
      </c>
      <c r="Q46" s="24" t="s">
        <v>504</v>
      </c>
      <c r="R46" s="24" t="s">
        <v>504</v>
      </c>
      <c r="S46" s="24" t="s">
        <v>504</v>
      </c>
      <c r="T46" s="24" t="s">
        <v>504</v>
      </c>
      <c r="U46" s="24" t="s">
        <v>504</v>
      </c>
      <c r="V46" s="24" t="s">
        <v>504</v>
      </c>
      <c r="W46" s="24" t="s">
        <v>504</v>
      </c>
      <c r="X46" s="24" t="s">
        <v>504</v>
      </c>
      <c r="Y46" s="24" t="s">
        <v>504</v>
      </c>
      <c r="Z46" s="24" t="s">
        <v>504</v>
      </c>
      <c r="AA46" s="24" t="s">
        <v>504</v>
      </c>
      <c r="AB46" s="24" t="s">
        <v>504</v>
      </c>
      <c r="AC46" s="24" t="s">
        <v>504</v>
      </c>
      <c r="AD46" s="24" t="s">
        <v>504</v>
      </c>
      <c r="AE46" s="24" t="s">
        <v>504</v>
      </c>
      <c r="AF46" s="24" t="s">
        <v>504</v>
      </c>
      <c r="AG46" s="24" t="s">
        <v>504</v>
      </c>
      <c r="AH46" s="24" t="s">
        <v>504</v>
      </c>
      <c r="AI46" s="24" t="s">
        <v>504</v>
      </c>
      <c r="AJ46" s="24" t="s">
        <v>504</v>
      </c>
      <c r="AK46" s="24" t="s">
        <v>504</v>
      </c>
      <c r="AL46" s="24" t="s">
        <v>504</v>
      </c>
      <c r="AM46" s="24" t="s">
        <v>504</v>
      </c>
      <c r="AN46" s="24" t="s">
        <v>504</v>
      </c>
      <c r="AO46" s="24" t="s">
        <v>504</v>
      </c>
      <c r="AP46" s="24" t="s">
        <v>504</v>
      </c>
      <c r="AQ46" s="24" t="s">
        <v>504</v>
      </c>
      <c r="AR46" s="24" t="s">
        <v>504</v>
      </c>
      <c r="AS46" s="24">
        <v>1</v>
      </c>
      <c r="AT46" s="29"/>
      <c r="AU46" s="24">
        <v>1</v>
      </c>
      <c r="AV46" s="24" t="s">
        <v>504</v>
      </c>
      <c r="AW46" s="24" t="s">
        <v>504</v>
      </c>
      <c r="AX46" s="24" t="s">
        <v>504</v>
      </c>
      <c r="AY46" s="24" t="s">
        <v>504</v>
      </c>
      <c r="AZ46" s="24" t="s">
        <v>504</v>
      </c>
      <c r="BA46" s="24" t="s">
        <v>504</v>
      </c>
      <c r="BB46" s="24" t="s">
        <v>504</v>
      </c>
      <c r="BC46" s="24" t="s">
        <v>504</v>
      </c>
      <c r="BD46" s="24" t="s">
        <v>504</v>
      </c>
      <c r="BE46" s="24"/>
      <c r="BF46" s="24" t="s">
        <v>504</v>
      </c>
      <c r="BG46" s="24" t="s">
        <v>504</v>
      </c>
      <c r="BH46" s="24" t="s">
        <v>504</v>
      </c>
      <c r="BI46" s="24" t="s">
        <v>504</v>
      </c>
      <c r="BJ46" s="24" t="s">
        <v>504</v>
      </c>
      <c r="BK46" s="24" t="s">
        <v>504</v>
      </c>
      <c r="BL46" s="24" t="s">
        <v>504</v>
      </c>
      <c r="BM46" s="24" t="s">
        <v>504</v>
      </c>
      <c r="BN46" s="24" t="s">
        <v>504</v>
      </c>
      <c r="BO46" s="24" t="s">
        <v>504</v>
      </c>
      <c r="BP46" s="24" t="s">
        <v>504</v>
      </c>
      <c r="BQ46" s="24" t="s">
        <v>504</v>
      </c>
      <c r="BR46" s="24" t="s">
        <v>504</v>
      </c>
      <c r="BS46" s="24" t="s">
        <v>504</v>
      </c>
      <c r="BT46" s="24" t="s">
        <v>504</v>
      </c>
      <c r="BU46" s="24" t="s">
        <v>504</v>
      </c>
      <c r="BV46" s="24" t="s">
        <v>504</v>
      </c>
      <c r="BW46" s="24" t="s">
        <v>504</v>
      </c>
      <c r="BX46" s="24" t="s">
        <v>504</v>
      </c>
      <c r="BY46" s="24" t="s">
        <v>504</v>
      </c>
      <c r="BZ46" s="24" t="s">
        <v>504</v>
      </c>
      <c r="CA46" s="24" t="s">
        <v>504</v>
      </c>
      <c r="CB46" s="24" t="s">
        <v>504</v>
      </c>
      <c r="CC46" s="24" t="s">
        <v>504</v>
      </c>
      <c r="CD46" s="24" t="s">
        <v>504</v>
      </c>
      <c r="CE46" s="24" t="s">
        <v>504</v>
      </c>
      <c r="CF46" s="24" t="s">
        <v>504</v>
      </c>
      <c r="CG46" s="24"/>
      <c r="CH46" s="24" t="s">
        <v>504</v>
      </c>
      <c r="CI46" s="24" t="s">
        <v>504</v>
      </c>
      <c r="CJ46" s="24" t="s">
        <v>504</v>
      </c>
      <c r="CK46" s="24" t="s">
        <v>504</v>
      </c>
      <c r="CL46" s="24" t="s">
        <v>504</v>
      </c>
      <c r="CM46" s="24" t="s">
        <v>504</v>
      </c>
      <c r="CN46" s="24" t="s">
        <v>504</v>
      </c>
      <c r="CO46" s="24" t="s">
        <v>504</v>
      </c>
      <c r="CP46" s="24" t="s">
        <v>504</v>
      </c>
      <c r="CQ46" s="24" t="s">
        <v>504</v>
      </c>
      <c r="CR46" s="24" t="s">
        <v>504</v>
      </c>
      <c r="CS46" s="24" t="s">
        <v>504</v>
      </c>
      <c r="CT46" s="24" t="s">
        <v>504</v>
      </c>
      <c r="CU46" s="24" t="s">
        <v>504</v>
      </c>
      <c r="CV46" s="24" t="s">
        <v>504</v>
      </c>
      <c r="CW46" s="24" t="s">
        <v>504</v>
      </c>
      <c r="CX46" s="24" t="s">
        <v>504</v>
      </c>
      <c r="CY46" s="24" t="s">
        <v>504</v>
      </c>
      <c r="CZ46" s="24" t="s">
        <v>504</v>
      </c>
      <c r="DA46" s="24" t="s">
        <v>504</v>
      </c>
      <c r="DB46" s="24" t="s">
        <v>504</v>
      </c>
      <c r="DC46" s="24" t="s">
        <v>504</v>
      </c>
      <c r="DD46" s="24" t="s">
        <v>504</v>
      </c>
      <c r="DE46" s="24" t="s">
        <v>504</v>
      </c>
    </row>
    <row r="47" spans="2:109" x14ac:dyDescent="0.25">
      <c r="B47" s="28" t="s">
        <v>266</v>
      </c>
      <c r="C47" s="23" t="s">
        <v>504</v>
      </c>
      <c r="D47" s="23" t="s">
        <v>504</v>
      </c>
      <c r="E47" s="23" t="s">
        <v>504</v>
      </c>
      <c r="F47" s="23" t="s">
        <v>504</v>
      </c>
      <c r="G47" s="23" t="s">
        <v>504</v>
      </c>
      <c r="H47" s="23" t="s">
        <v>504</v>
      </c>
      <c r="I47" s="23" t="s">
        <v>504</v>
      </c>
      <c r="J47" s="23" t="s">
        <v>504</v>
      </c>
      <c r="K47" s="23" t="s">
        <v>504</v>
      </c>
      <c r="L47" s="23"/>
      <c r="M47" s="23" t="s">
        <v>504</v>
      </c>
      <c r="N47" s="23" t="s">
        <v>504</v>
      </c>
      <c r="O47" s="23" t="s">
        <v>504</v>
      </c>
      <c r="P47" s="23" t="s">
        <v>504</v>
      </c>
      <c r="Q47" s="23" t="s">
        <v>504</v>
      </c>
      <c r="R47" s="23" t="s">
        <v>504</v>
      </c>
      <c r="S47" s="23" t="s">
        <v>504</v>
      </c>
      <c r="T47" s="23" t="s">
        <v>504</v>
      </c>
      <c r="U47" s="23" t="s">
        <v>504</v>
      </c>
      <c r="V47" s="23" t="s">
        <v>504</v>
      </c>
      <c r="W47" s="23" t="s">
        <v>504</v>
      </c>
      <c r="X47" s="23" t="s">
        <v>504</v>
      </c>
      <c r="Y47" s="23" t="s">
        <v>504</v>
      </c>
      <c r="Z47" s="23" t="s">
        <v>504</v>
      </c>
      <c r="AA47" s="23" t="s">
        <v>504</v>
      </c>
      <c r="AB47" s="23" t="s">
        <v>504</v>
      </c>
      <c r="AC47" s="23" t="s">
        <v>504</v>
      </c>
      <c r="AD47" s="23" t="s">
        <v>504</v>
      </c>
      <c r="AE47" s="23" t="s">
        <v>504</v>
      </c>
      <c r="AF47" s="23" t="s">
        <v>504</v>
      </c>
      <c r="AG47" s="23" t="s">
        <v>504</v>
      </c>
      <c r="AH47" s="23" t="s">
        <v>504</v>
      </c>
      <c r="AI47" s="23" t="s">
        <v>504</v>
      </c>
      <c r="AJ47" s="23" t="s">
        <v>504</v>
      </c>
      <c r="AK47" s="23" t="s">
        <v>504</v>
      </c>
      <c r="AL47" s="23" t="s">
        <v>504</v>
      </c>
      <c r="AM47" s="23" t="s">
        <v>504</v>
      </c>
      <c r="AN47" s="23" t="s">
        <v>504</v>
      </c>
      <c r="AO47" s="23" t="s">
        <v>504</v>
      </c>
      <c r="AP47" s="23" t="s">
        <v>504</v>
      </c>
      <c r="AQ47" s="23" t="s">
        <v>504</v>
      </c>
      <c r="AR47" s="23" t="s">
        <v>504</v>
      </c>
      <c r="AS47" s="23">
        <v>1</v>
      </c>
      <c r="AT47" s="23">
        <v>1</v>
      </c>
      <c r="AU47" s="30"/>
      <c r="AV47" s="23"/>
      <c r="AW47" s="23"/>
      <c r="AX47" s="23"/>
      <c r="AY47" s="23" t="s">
        <v>504</v>
      </c>
      <c r="AZ47" s="23" t="s">
        <v>504</v>
      </c>
      <c r="BA47" s="23" t="s">
        <v>504</v>
      </c>
      <c r="BB47" s="23" t="s">
        <v>504</v>
      </c>
      <c r="BC47" s="23" t="s">
        <v>504</v>
      </c>
      <c r="BD47" s="23" t="s">
        <v>504</v>
      </c>
      <c r="BE47" s="23"/>
      <c r="BF47" s="23" t="s">
        <v>504</v>
      </c>
      <c r="BG47" s="23" t="s">
        <v>504</v>
      </c>
      <c r="BH47" s="23" t="s">
        <v>504</v>
      </c>
      <c r="BI47" s="23" t="s">
        <v>504</v>
      </c>
      <c r="BJ47" s="23" t="s">
        <v>504</v>
      </c>
      <c r="BK47" s="23" t="s">
        <v>504</v>
      </c>
      <c r="BL47" s="23" t="s">
        <v>504</v>
      </c>
      <c r="BM47" s="23" t="s">
        <v>504</v>
      </c>
      <c r="BN47" s="23" t="s">
        <v>504</v>
      </c>
      <c r="BO47" s="23" t="s">
        <v>504</v>
      </c>
      <c r="BP47" s="23" t="s">
        <v>504</v>
      </c>
      <c r="BQ47" s="23" t="s">
        <v>504</v>
      </c>
      <c r="BR47" s="23" t="s">
        <v>504</v>
      </c>
      <c r="BS47" s="23" t="s">
        <v>504</v>
      </c>
      <c r="BT47" s="23" t="s">
        <v>504</v>
      </c>
      <c r="BU47" s="23" t="s">
        <v>504</v>
      </c>
      <c r="BV47" s="23" t="s">
        <v>504</v>
      </c>
      <c r="BW47" s="23" t="s">
        <v>504</v>
      </c>
      <c r="BX47" s="23" t="s">
        <v>504</v>
      </c>
      <c r="BY47" s="23" t="s">
        <v>504</v>
      </c>
      <c r="BZ47" s="23" t="s">
        <v>504</v>
      </c>
      <c r="CA47" s="23" t="s">
        <v>504</v>
      </c>
      <c r="CB47" s="23" t="s">
        <v>504</v>
      </c>
      <c r="CC47" s="23" t="s">
        <v>504</v>
      </c>
      <c r="CD47" s="23" t="s">
        <v>504</v>
      </c>
      <c r="CE47" s="23" t="s">
        <v>504</v>
      </c>
      <c r="CF47" s="23" t="s">
        <v>504</v>
      </c>
      <c r="CG47" s="23"/>
      <c r="CH47" s="23" t="s">
        <v>504</v>
      </c>
      <c r="CI47" s="23" t="s">
        <v>504</v>
      </c>
      <c r="CJ47" s="23" t="s">
        <v>504</v>
      </c>
      <c r="CK47" s="23" t="s">
        <v>504</v>
      </c>
      <c r="CL47" s="23" t="s">
        <v>504</v>
      </c>
      <c r="CM47" s="23" t="s">
        <v>504</v>
      </c>
      <c r="CN47" s="23" t="s">
        <v>504</v>
      </c>
      <c r="CO47" s="23" t="s">
        <v>504</v>
      </c>
      <c r="CP47" s="23" t="s">
        <v>504</v>
      </c>
      <c r="CQ47" s="23" t="s">
        <v>504</v>
      </c>
      <c r="CR47" s="23" t="s">
        <v>504</v>
      </c>
      <c r="CS47" s="23" t="s">
        <v>504</v>
      </c>
      <c r="CT47" s="23" t="s">
        <v>504</v>
      </c>
      <c r="CU47" s="23" t="s">
        <v>504</v>
      </c>
      <c r="CV47" s="23" t="s">
        <v>504</v>
      </c>
      <c r="CW47" s="23" t="s">
        <v>504</v>
      </c>
      <c r="CX47" s="23" t="s">
        <v>504</v>
      </c>
      <c r="CY47" s="23" t="s">
        <v>504</v>
      </c>
      <c r="CZ47" s="23" t="s">
        <v>504</v>
      </c>
      <c r="DA47" s="23" t="s">
        <v>504</v>
      </c>
      <c r="DB47" s="23" t="s">
        <v>504</v>
      </c>
      <c r="DC47" s="23" t="s">
        <v>504</v>
      </c>
      <c r="DD47" s="23" t="s">
        <v>504</v>
      </c>
      <c r="DE47" s="23" t="s">
        <v>504</v>
      </c>
    </row>
    <row r="48" spans="2:109" x14ac:dyDescent="0.25">
      <c r="B48" s="27" t="s">
        <v>144</v>
      </c>
      <c r="C48" s="24" t="s">
        <v>504</v>
      </c>
      <c r="D48" s="24" t="s">
        <v>504</v>
      </c>
      <c r="E48" s="24" t="s">
        <v>504</v>
      </c>
      <c r="F48" s="24" t="s">
        <v>504</v>
      </c>
      <c r="G48" s="24" t="s">
        <v>504</v>
      </c>
      <c r="H48" s="24" t="s">
        <v>504</v>
      </c>
      <c r="I48" s="24" t="s">
        <v>504</v>
      </c>
      <c r="J48" s="24" t="s">
        <v>504</v>
      </c>
      <c r="K48" s="24" t="s">
        <v>504</v>
      </c>
      <c r="L48" s="24"/>
      <c r="M48" s="24" t="s">
        <v>504</v>
      </c>
      <c r="N48" s="24" t="s">
        <v>504</v>
      </c>
      <c r="O48" s="24" t="s">
        <v>504</v>
      </c>
      <c r="P48" s="24" t="s">
        <v>504</v>
      </c>
      <c r="Q48" s="24" t="s">
        <v>504</v>
      </c>
      <c r="R48" s="24">
        <v>1</v>
      </c>
      <c r="S48" s="24" t="s">
        <v>504</v>
      </c>
      <c r="T48" s="24" t="s">
        <v>504</v>
      </c>
      <c r="U48" s="24" t="s">
        <v>504</v>
      </c>
      <c r="V48" s="24" t="s">
        <v>504</v>
      </c>
      <c r="W48" s="24" t="s">
        <v>504</v>
      </c>
      <c r="X48" s="24" t="s">
        <v>504</v>
      </c>
      <c r="Y48" s="24" t="s">
        <v>504</v>
      </c>
      <c r="Z48" s="24" t="s">
        <v>504</v>
      </c>
      <c r="AA48" s="24" t="s">
        <v>504</v>
      </c>
      <c r="AB48" s="24" t="s">
        <v>504</v>
      </c>
      <c r="AC48" s="24" t="s">
        <v>504</v>
      </c>
      <c r="AD48" s="24" t="s">
        <v>504</v>
      </c>
      <c r="AE48" s="24" t="s">
        <v>504</v>
      </c>
      <c r="AF48" s="24" t="s">
        <v>504</v>
      </c>
      <c r="AG48" s="24" t="s">
        <v>504</v>
      </c>
      <c r="AH48" s="24" t="s">
        <v>504</v>
      </c>
      <c r="AI48" s="24" t="s">
        <v>504</v>
      </c>
      <c r="AJ48" s="24" t="s">
        <v>504</v>
      </c>
      <c r="AK48" s="24" t="s">
        <v>504</v>
      </c>
      <c r="AL48" s="24" t="s">
        <v>504</v>
      </c>
      <c r="AM48" s="24" t="s">
        <v>504</v>
      </c>
      <c r="AN48" s="24" t="s">
        <v>504</v>
      </c>
      <c r="AO48" s="24" t="s">
        <v>504</v>
      </c>
      <c r="AP48" s="24" t="s">
        <v>504</v>
      </c>
      <c r="AQ48" s="24" t="s">
        <v>504</v>
      </c>
      <c r="AR48" s="24" t="s">
        <v>504</v>
      </c>
      <c r="AS48" s="24" t="s">
        <v>504</v>
      </c>
      <c r="AT48" s="24" t="s">
        <v>504</v>
      </c>
      <c r="AU48" s="24"/>
      <c r="AV48" s="29"/>
      <c r="AW48" s="24"/>
      <c r="AX48" s="24"/>
      <c r="AY48" s="24" t="s">
        <v>504</v>
      </c>
      <c r="AZ48" s="24" t="s">
        <v>504</v>
      </c>
      <c r="BA48" s="24" t="s">
        <v>504</v>
      </c>
      <c r="BB48" s="24" t="s">
        <v>504</v>
      </c>
      <c r="BC48" s="24" t="s">
        <v>504</v>
      </c>
      <c r="BD48" s="24" t="s">
        <v>504</v>
      </c>
      <c r="BE48" s="24"/>
      <c r="BF48" s="24" t="s">
        <v>504</v>
      </c>
      <c r="BG48" s="24" t="s">
        <v>504</v>
      </c>
      <c r="BH48" s="24" t="s">
        <v>504</v>
      </c>
      <c r="BI48" s="24" t="s">
        <v>504</v>
      </c>
      <c r="BJ48" s="24" t="s">
        <v>504</v>
      </c>
      <c r="BK48" s="24" t="s">
        <v>504</v>
      </c>
      <c r="BL48" s="24" t="s">
        <v>504</v>
      </c>
      <c r="BM48" s="24" t="s">
        <v>504</v>
      </c>
      <c r="BN48" s="24" t="s">
        <v>504</v>
      </c>
      <c r="BO48" s="24" t="s">
        <v>504</v>
      </c>
      <c r="BP48" s="24" t="s">
        <v>504</v>
      </c>
      <c r="BQ48" s="24" t="s">
        <v>504</v>
      </c>
      <c r="BR48" s="24" t="s">
        <v>504</v>
      </c>
      <c r="BS48" s="24" t="s">
        <v>504</v>
      </c>
      <c r="BT48" s="24" t="s">
        <v>504</v>
      </c>
      <c r="BU48" s="24" t="s">
        <v>504</v>
      </c>
      <c r="BV48" s="24" t="s">
        <v>504</v>
      </c>
      <c r="BW48" s="24" t="s">
        <v>504</v>
      </c>
      <c r="BX48" s="24" t="s">
        <v>504</v>
      </c>
      <c r="BY48" s="24" t="s">
        <v>504</v>
      </c>
      <c r="BZ48" s="24" t="s">
        <v>504</v>
      </c>
      <c r="CA48" s="24" t="s">
        <v>504</v>
      </c>
      <c r="CB48" s="24" t="s">
        <v>504</v>
      </c>
      <c r="CC48" s="24" t="s">
        <v>504</v>
      </c>
      <c r="CD48" s="24" t="s">
        <v>504</v>
      </c>
      <c r="CE48" s="24" t="s">
        <v>504</v>
      </c>
      <c r="CF48" s="24" t="s">
        <v>504</v>
      </c>
      <c r="CG48" s="24"/>
      <c r="CH48" s="24" t="s">
        <v>504</v>
      </c>
      <c r="CI48" s="24" t="s">
        <v>504</v>
      </c>
      <c r="CJ48" s="24" t="s">
        <v>504</v>
      </c>
      <c r="CK48" s="24" t="s">
        <v>504</v>
      </c>
      <c r="CL48" s="24" t="s">
        <v>504</v>
      </c>
      <c r="CM48" s="24" t="s">
        <v>504</v>
      </c>
      <c r="CN48" s="24" t="s">
        <v>504</v>
      </c>
      <c r="CO48" s="24" t="s">
        <v>504</v>
      </c>
      <c r="CP48" s="24" t="s">
        <v>504</v>
      </c>
      <c r="CQ48" s="24" t="s">
        <v>504</v>
      </c>
      <c r="CR48" s="24" t="s">
        <v>504</v>
      </c>
      <c r="CS48" s="24" t="s">
        <v>504</v>
      </c>
      <c r="CT48" s="24" t="s">
        <v>504</v>
      </c>
      <c r="CU48" s="24" t="s">
        <v>504</v>
      </c>
      <c r="CV48" s="24" t="s">
        <v>504</v>
      </c>
      <c r="CW48" s="24" t="s">
        <v>504</v>
      </c>
      <c r="CX48" s="24" t="s">
        <v>504</v>
      </c>
      <c r="CY48" s="24" t="s">
        <v>504</v>
      </c>
      <c r="CZ48" s="24" t="s">
        <v>504</v>
      </c>
      <c r="DA48" s="24" t="s">
        <v>504</v>
      </c>
      <c r="DB48" s="24" t="s">
        <v>504</v>
      </c>
      <c r="DC48" s="24" t="s">
        <v>504</v>
      </c>
      <c r="DD48" s="24" t="s">
        <v>504</v>
      </c>
      <c r="DE48" s="24" t="s">
        <v>504</v>
      </c>
    </row>
    <row r="49" spans="2:109" x14ac:dyDescent="0.25">
      <c r="B49" s="28" t="s">
        <v>511</v>
      </c>
      <c r="C49" s="23" t="s">
        <v>504</v>
      </c>
      <c r="D49" s="23" t="s">
        <v>504</v>
      </c>
      <c r="E49" s="23" t="s">
        <v>504</v>
      </c>
      <c r="F49" s="23" t="s">
        <v>504</v>
      </c>
      <c r="G49" s="23" t="s">
        <v>504</v>
      </c>
      <c r="H49" s="23" t="s">
        <v>504</v>
      </c>
      <c r="I49" s="23" t="s">
        <v>504</v>
      </c>
      <c r="J49" s="23" t="s">
        <v>504</v>
      </c>
      <c r="K49" s="23" t="s">
        <v>504</v>
      </c>
      <c r="L49" s="23"/>
      <c r="M49" s="23" t="s">
        <v>504</v>
      </c>
      <c r="N49" s="23" t="s">
        <v>504</v>
      </c>
      <c r="O49" s="23" t="s">
        <v>504</v>
      </c>
      <c r="P49" s="23" t="s">
        <v>504</v>
      </c>
      <c r="Q49" s="23" t="s">
        <v>504</v>
      </c>
      <c r="R49" s="23" t="s">
        <v>504</v>
      </c>
      <c r="S49" s="23" t="s">
        <v>504</v>
      </c>
      <c r="T49" s="23" t="s">
        <v>504</v>
      </c>
      <c r="U49" s="23" t="s">
        <v>504</v>
      </c>
      <c r="V49" s="23" t="s">
        <v>504</v>
      </c>
      <c r="W49" s="23" t="s">
        <v>504</v>
      </c>
      <c r="X49" s="23" t="s">
        <v>504</v>
      </c>
      <c r="Y49" s="23" t="s">
        <v>504</v>
      </c>
      <c r="Z49" s="23" t="s">
        <v>504</v>
      </c>
      <c r="AA49" s="23" t="s">
        <v>504</v>
      </c>
      <c r="AB49" s="23" t="s">
        <v>504</v>
      </c>
      <c r="AC49" s="23" t="s">
        <v>504</v>
      </c>
      <c r="AD49" s="23" t="s">
        <v>504</v>
      </c>
      <c r="AE49" s="23" t="s">
        <v>504</v>
      </c>
      <c r="AF49" s="23">
        <v>1</v>
      </c>
      <c r="AG49" s="23" t="s">
        <v>504</v>
      </c>
      <c r="AH49" s="23">
        <v>1</v>
      </c>
      <c r="AI49" s="23" t="s">
        <v>504</v>
      </c>
      <c r="AJ49" s="23" t="s">
        <v>504</v>
      </c>
      <c r="AK49" s="23" t="s">
        <v>504</v>
      </c>
      <c r="AL49" s="23" t="s">
        <v>504</v>
      </c>
      <c r="AM49" s="23" t="s">
        <v>504</v>
      </c>
      <c r="AN49" s="23" t="s">
        <v>504</v>
      </c>
      <c r="AO49" s="23" t="s">
        <v>504</v>
      </c>
      <c r="AP49" s="23" t="s">
        <v>504</v>
      </c>
      <c r="AQ49" s="23" t="s">
        <v>504</v>
      </c>
      <c r="AR49" s="23" t="s">
        <v>504</v>
      </c>
      <c r="AS49" s="23" t="s">
        <v>504</v>
      </c>
      <c r="AT49" s="23" t="s">
        <v>504</v>
      </c>
      <c r="AU49" s="23"/>
      <c r="AV49" s="23"/>
      <c r="AW49" s="30"/>
      <c r="AX49" s="23"/>
      <c r="AY49" s="23" t="s">
        <v>504</v>
      </c>
      <c r="AZ49" s="23" t="s">
        <v>504</v>
      </c>
      <c r="BA49" s="23" t="s">
        <v>504</v>
      </c>
      <c r="BB49" s="23" t="s">
        <v>504</v>
      </c>
      <c r="BC49" s="23" t="s">
        <v>504</v>
      </c>
      <c r="BD49" s="23" t="s">
        <v>504</v>
      </c>
      <c r="BE49" s="23"/>
      <c r="BF49" s="23" t="s">
        <v>504</v>
      </c>
      <c r="BG49" s="23" t="s">
        <v>504</v>
      </c>
      <c r="BH49" s="23" t="s">
        <v>504</v>
      </c>
      <c r="BI49" s="23" t="s">
        <v>504</v>
      </c>
      <c r="BJ49" s="23" t="s">
        <v>504</v>
      </c>
      <c r="BK49" s="23" t="s">
        <v>504</v>
      </c>
      <c r="BL49" s="23" t="s">
        <v>504</v>
      </c>
      <c r="BM49" s="23" t="s">
        <v>504</v>
      </c>
      <c r="BN49" s="23" t="s">
        <v>504</v>
      </c>
      <c r="BO49" s="23" t="s">
        <v>504</v>
      </c>
      <c r="BP49" s="23" t="s">
        <v>504</v>
      </c>
      <c r="BQ49" s="23" t="s">
        <v>504</v>
      </c>
      <c r="BR49" s="23" t="s">
        <v>504</v>
      </c>
      <c r="BS49" s="23" t="s">
        <v>504</v>
      </c>
      <c r="BT49" s="23" t="s">
        <v>504</v>
      </c>
      <c r="BU49" s="23" t="s">
        <v>504</v>
      </c>
      <c r="BV49" s="23" t="s">
        <v>504</v>
      </c>
      <c r="BW49" s="23" t="s">
        <v>504</v>
      </c>
      <c r="BX49" s="23" t="s">
        <v>504</v>
      </c>
      <c r="BY49" s="23" t="s">
        <v>504</v>
      </c>
      <c r="BZ49" s="23" t="s">
        <v>504</v>
      </c>
      <c r="CA49" s="23" t="s">
        <v>504</v>
      </c>
      <c r="CB49" s="23" t="s">
        <v>504</v>
      </c>
      <c r="CC49" s="23" t="s">
        <v>504</v>
      </c>
      <c r="CD49" s="23" t="s">
        <v>504</v>
      </c>
      <c r="CE49" s="23" t="s">
        <v>504</v>
      </c>
      <c r="CF49" s="23" t="s">
        <v>504</v>
      </c>
      <c r="CG49" s="23"/>
      <c r="CH49" s="23" t="s">
        <v>504</v>
      </c>
      <c r="CI49" s="23" t="s">
        <v>504</v>
      </c>
      <c r="CJ49" s="23" t="s">
        <v>504</v>
      </c>
      <c r="CK49" s="23" t="s">
        <v>504</v>
      </c>
      <c r="CL49" s="23" t="s">
        <v>504</v>
      </c>
      <c r="CM49" s="23" t="s">
        <v>504</v>
      </c>
      <c r="CN49" s="23" t="s">
        <v>504</v>
      </c>
      <c r="CO49" s="23" t="s">
        <v>504</v>
      </c>
      <c r="CP49" s="23" t="s">
        <v>504</v>
      </c>
      <c r="CQ49" s="23" t="s">
        <v>504</v>
      </c>
      <c r="CR49" s="23" t="s">
        <v>504</v>
      </c>
      <c r="CS49" s="23" t="s">
        <v>504</v>
      </c>
      <c r="CT49" s="23" t="s">
        <v>504</v>
      </c>
      <c r="CU49" s="23" t="s">
        <v>504</v>
      </c>
      <c r="CV49" s="23" t="s">
        <v>504</v>
      </c>
      <c r="CW49" s="23" t="s">
        <v>504</v>
      </c>
      <c r="CX49" s="23" t="s">
        <v>504</v>
      </c>
      <c r="CY49" s="23" t="s">
        <v>504</v>
      </c>
      <c r="CZ49" s="23" t="s">
        <v>504</v>
      </c>
      <c r="DA49" s="23" t="s">
        <v>504</v>
      </c>
      <c r="DB49" s="23" t="s">
        <v>504</v>
      </c>
      <c r="DC49" s="23" t="s">
        <v>504</v>
      </c>
      <c r="DD49" s="23" t="s">
        <v>504</v>
      </c>
      <c r="DE49" s="23" t="s">
        <v>504</v>
      </c>
    </row>
    <row r="50" spans="2:109" x14ac:dyDescent="0.25">
      <c r="B50" s="27" t="s">
        <v>232</v>
      </c>
      <c r="C50" s="24" t="s">
        <v>504</v>
      </c>
      <c r="D50" s="24" t="s">
        <v>504</v>
      </c>
      <c r="E50" s="24" t="s">
        <v>504</v>
      </c>
      <c r="F50" s="24" t="s">
        <v>504</v>
      </c>
      <c r="G50" s="24" t="s">
        <v>504</v>
      </c>
      <c r="H50" s="24" t="s">
        <v>504</v>
      </c>
      <c r="I50" s="24" t="s">
        <v>504</v>
      </c>
      <c r="J50" s="24" t="s">
        <v>504</v>
      </c>
      <c r="K50" s="24" t="s">
        <v>504</v>
      </c>
      <c r="L50" s="24"/>
      <c r="M50" s="24" t="s">
        <v>504</v>
      </c>
      <c r="N50" s="24" t="s">
        <v>504</v>
      </c>
      <c r="O50" s="24" t="s">
        <v>504</v>
      </c>
      <c r="P50" s="24" t="s">
        <v>504</v>
      </c>
      <c r="Q50" s="24" t="s">
        <v>504</v>
      </c>
      <c r="R50" s="24" t="s">
        <v>504</v>
      </c>
      <c r="S50" s="24" t="s">
        <v>504</v>
      </c>
      <c r="T50" s="24" t="s">
        <v>504</v>
      </c>
      <c r="U50" s="24" t="s">
        <v>504</v>
      </c>
      <c r="V50" s="24" t="s">
        <v>504</v>
      </c>
      <c r="W50" s="24" t="s">
        <v>504</v>
      </c>
      <c r="X50" s="24" t="s">
        <v>504</v>
      </c>
      <c r="Y50" s="24" t="s">
        <v>504</v>
      </c>
      <c r="Z50" s="24" t="s">
        <v>504</v>
      </c>
      <c r="AA50" s="24" t="s">
        <v>504</v>
      </c>
      <c r="AB50" s="24" t="s">
        <v>504</v>
      </c>
      <c r="AC50" s="24" t="s">
        <v>504</v>
      </c>
      <c r="AD50" s="24" t="s">
        <v>504</v>
      </c>
      <c r="AE50" s="24" t="s">
        <v>504</v>
      </c>
      <c r="AF50" s="24" t="s">
        <v>504</v>
      </c>
      <c r="AG50" s="24" t="s">
        <v>504</v>
      </c>
      <c r="AH50" s="24" t="s">
        <v>504</v>
      </c>
      <c r="AI50" s="24" t="s">
        <v>504</v>
      </c>
      <c r="AJ50" s="24" t="s">
        <v>504</v>
      </c>
      <c r="AK50" s="24" t="s">
        <v>504</v>
      </c>
      <c r="AL50" s="24" t="s">
        <v>504</v>
      </c>
      <c r="AM50" s="24" t="s">
        <v>504</v>
      </c>
      <c r="AN50" s="24" t="s">
        <v>504</v>
      </c>
      <c r="AO50" s="24" t="s">
        <v>504</v>
      </c>
      <c r="AP50" s="24" t="s">
        <v>504</v>
      </c>
      <c r="AQ50" s="24" t="s">
        <v>504</v>
      </c>
      <c r="AR50" s="24" t="s">
        <v>504</v>
      </c>
      <c r="AS50" s="24" t="s">
        <v>504</v>
      </c>
      <c r="AT50" s="24" t="s">
        <v>504</v>
      </c>
      <c r="AU50" s="24"/>
      <c r="AV50" s="24"/>
      <c r="AW50" s="24"/>
      <c r="AX50" s="29"/>
      <c r="AY50" s="24">
        <v>1</v>
      </c>
      <c r="AZ50" s="24">
        <v>1</v>
      </c>
      <c r="BA50" s="24">
        <v>1</v>
      </c>
      <c r="BB50" s="24" t="s">
        <v>504</v>
      </c>
      <c r="BC50" s="24" t="s">
        <v>504</v>
      </c>
      <c r="BD50" s="24" t="s">
        <v>504</v>
      </c>
      <c r="BE50" s="24"/>
      <c r="BF50" s="24" t="s">
        <v>504</v>
      </c>
      <c r="BG50" s="24" t="s">
        <v>504</v>
      </c>
      <c r="BH50" s="24" t="s">
        <v>504</v>
      </c>
      <c r="BI50" s="24" t="s">
        <v>504</v>
      </c>
      <c r="BJ50" s="24" t="s">
        <v>504</v>
      </c>
      <c r="BK50" s="24" t="s">
        <v>504</v>
      </c>
      <c r="BL50" s="24" t="s">
        <v>504</v>
      </c>
      <c r="BM50" s="24" t="s">
        <v>504</v>
      </c>
      <c r="BN50" s="24" t="s">
        <v>504</v>
      </c>
      <c r="BO50" s="24" t="s">
        <v>504</v>
      </c>
      <c r="BP50" s="24" t="s">
        <v>504</v>
      </c>
      <c r="BQ50" s="24" t="s">
        <v>504</v>
      </c>
      <c r="BR50" s="24" t="s">
        <v>504</v>
      </c>
      <c r="BS50" s="24" t="s">
        <v>504</v>
      </c>
      <c r="BT50" s="24" t="s">
        <v>504</v>
      </c>
      <c r="BU50" s="24" t="s">
        <v>504</v>
      </c>
      <c r="BV50" s="24" t="s">
        <v>504</v>
      </c>
      <c r="BW50" s="24" t="s">
        <v>504</v>
      </c>
      <c r="BX50" s="24" t="s">
        <v>504</v>
      </c>
      <c r="BY50" s="24" t="s">
        <v>504</v>
      </c>
      <c r="BZ50" s="24" t="s">
        <v>504</v>
      </c>
      <c r="CA50" s="24" t="s">
        <v>504</v>
      </c>
      <c r="CB50" s="24" t="s">
        <v>504</v>
      </c>
      <c r="CC50" s="24" t="s">
        <v>504</v>
      </c>
      <c r="CD50" s="24" t="s">
        <v>504</v>
      </c>
      <c r="CE50" s="24" t="s">
        <v>504</v>
      </c>
      <c r="CF50" s="24" t="s">
        <v>504</v>
      </c>
      <c r="CG50" s="24"/>
      <c r="CH50" s="24" t="s">
        <v>504</v>
      </c>
      <c r="CI50" s="24" t="s">
        <v>504</v>
      </c>
      <c r="CJ50" s="24" t="s">
        <v>504</v>
      </c>
      <c r="CK50" s="24" t="s">
        <v>504</v>
      </c>
      <c r="CL50" s="24" t="s">
        <v>504</v>
      </c>
      <c r="CM50" s="24" t="s">
        <v>504</v>
      </c>
      <c r="CN50" s="24" t="s">
        <v>504</v>
      </c>
      <c r="CO50" s="24" t="s">
        <v>504</v>
      </c>
      <c r="CP50" s="24" t="s">
        <v>504</v>
      </c>
      <c r="CQ50" s="24" t="s">
        <v>504</v>
      </c>
      <c r="CR50" s="24" t="s">
        <v>504</v>
      </c>
      <c r="CS50" s="24" t="s">
        <v>504</v>
      </c>
      <c r="CT50" s="24" t="s">
        <v>504</v>
      </c>
      <c r="CU50" s="24" t="s">
        <v>504</v>
      </c>
      <c r="CV50" s="24" t="s">
        <v>504</v>
      </c>
      <c r="CW50" s="24" t="s">
        <v>504</v>
      </c>
      <c r="CX50" s="24" t="s">
        <v>504</v>
      </c>
      <c r="CY50" s="24" t="s">
        <v>504</v>
      </c>
      <c r="CZ50" s="24" t="s">
        <v>504</v>
      </c>
      <c r="DA50" s="24" t="s">
        <v>504</v>
      </c>
      <c r="DB50" s="24" t="s">
        <v>504</v>
      </c>
      <c r="DC50" s="24" t="s">
        <v>504</v>
      </c>
      <c r="DD50" s="24" t="s">
        <v>504</v>
      </c>
      <c r="DE50" s="24" t="s">
        <v>504</v>
      </c>
    </row>
    <row r="51" spans="2:109" x14ac:dyDescent="0.25">
      <c r="B51" s="28" t="s">
        <v>230</v>
      </c>
      <c r="C51" s="23" t="s">
        <v>504</v>
      </c>
      <c r="D51" s="23" t="s">
        <v>504</v>
      </c>
      <c r="E51" s="23" t="s">
        <v>504</v>
      </c>
      <c r="F51" s="23" t="s">
        <v>504</v>
      </c>
      <c r="G51" s="23" t="s">
        <v>504</v>
      </c>
      <c r="H51" s="23" t="s">
        <v>504</v>
      </c>
      <c r="I51" s="23" t="s">
        <v>504</v>
      </c>
      <c r="J51" s="23" t="s">
        <v>504</v>
      </c>
      <c r="K51" s="23" t="s">
        <v>504</v>
      </c>
      <c r="L51" s="23"/>
      <c r="M51" s="23" t="s">
        <v>504</v>
      </c>
      <c r="N51" s="23" t="s">
        <v>504</v>
      </c>
      <c r="O51" s="23" t="s">
        <v>504</v>
      </c>
      <c r="P51" s="23" t="s">
        <v>504</v>
      </c>
      <c r="Q51" s="23" t="s">
        <v>504</v>
      </c>
      <c r="R51" s="23" t="s">
        <v>504</v>
      </c>
      <c r="S51" s="23" t="s">
        <v>504</v>
      </c>
      <c r="T51" s="23" t="s">
        <v>504</v>
      </c>
      <c r="U51" s="23" t="s">
        <v>504</v>
      </c>
      <c r="V51" s="23" t="s">
        <v>504</v>
      </c>
      <c r="W51" s="23" t="s">
        <v>504</v>
      </c>
      <c r="X51" s="23" t="s">
        <v>504</v>
      </c>
      <c r="Y51" s="23" t="s">
        <v>504</v>
      </c>
      <c r="Z51" s="23" t="s">
        <v>504</v>
      </c>
      <c r="AA51" s="23" t="s">
        <v>504</v>
      </c>
      <c r="AB51" s="23" t="s">
        <v>504</v>
      </c>
      <c r="AC51" s="23" t="s">
        <v>504</v>
      </c>
      <c r="AD51" s="23" t="s">
        <v>504</v>
      </c>
      <c r="AE51" s="23" t="s">
        <v>504</v>
      </c>
      <c r="AF51" s="23" t="s">
        <v>504</v>
      </c>
      <c r="AG51" s="23" t="s">
        <v>504</v>
      </c>
      <c r="AH51" s="23" t="s">
        <v>504</v>
      </c>
      <c r="AI51" s="23" t="s">
        <v>504</v>
      </c>
      <c r="AJ51" s="23" t="s">
        <v>504</v>
      </c>
      <c r="AK51" s="23" t="s">
        <v>504</v>
      </c>
      <c r="AL51" s="23" t="s">
        <v>504</v>
      </c>
      <c r="AM51" s="23" t="s">
        <v>504</v>
      </c>
      <c r="AN51" s="23" t="s">
        <v>504</v>
      </c>
      <c r="AO51" s="23" t="s">
        <v>504</v>
      </c>
      <c r="AP51" s="23" t="s">
        <v>504</v>
      </c>
      <c r="AQ51" s="23" t="s">
        <v>504</v>
      </c>
      <c r="AR51" s="23" t="s">
        <v>504</v>
      </c>
      <c r="AS51" s="23" t="s">
        <v>504</v>
      </c>
      <c r="AT51" s="23" t="s">
        <v>504</v>
      </c>
      <c r="AU51" s="23" t="s">
        <v>504</v>
      </c>
      <c r="AV51" s="23" t="s">
        <v>504</v>
      </c>
      <c r="AW51" s="23" t="s">
        <v>504</v>
      </c>
      <c r="AX51" s="23">
        <v>1</v>
      </c>
      <c r="AY51" s="30"/>
      <c r="AZ51" s="23">
        <v>1</v>
      </c>
      <c r="BA51" s="23" t="s">
        <v>504</v>
      </c>
      <c r="BB51" s="23" t="s">
        <v>504</v>
      </c>
      <c r="BC51" s="23" t="s">
        <v>504</v>
      </c>
      <c r="BD51" s="23" t="s">
        <v>504</v>
      </c>
      <c r="BE51" s="23"/>
      <c r="BF51" s="23" t="s">
        <v>504</v>
      </c>
      <c r="BG51" s="23" t="s">
        <v>504</v>
      </c>
      <c r="BH51" s="23" t="s">
        <v>504</v>
      </c>
      <c r="BI51" s="23" t="s">
        <v>504</v>
      </c>
      <c r="BJ51" s="23" t="s">
        <v>504</v>
      </c>
      <c r="BK51" s="23" t="s">
        <v>504</v>
      </c>
      <c r="BL51" s="23" t="s">
        <v>504</v>
      </c>
      <c r="BM51" s="23" t="s">
        <v>504</v>
      </c>
      <c r="BN51" s="23" t="s">
        <v>504</v>
      </c>
      <c r="BO51" s="23" t="s">
        <v>504</v>
      </c>
      <c r="BP51" s="23" t="s">
        <v>504</v>
      </c>
      <c r="BQ51" s="23" t="s">
        <v>504</v>
      </c>
      <c r="BR51" s="23" t="s">
        <v>504</v>
      </c>
      <c r="BS51" s="23" t="s">
        <v>504</v>
      </c>
      <c r="BT51" s="23" t="s">
        <v>504</v>
      </c>
      <c r="BU51" s="23" t="s">
        <v>504</v>
      </c>
      <c r="BV51" s="23" t="s">
        <v>504</v>
      </c>
      <c r="BW51" s="23" t="s">
        <v>504</v>
      </c>
      <c r="BX51" s="23" t="s">
        <v>504</v>
      </c>
      <c r="BY51" s="23" t="s">
        <v>504</v>
      </c>
      <c r="BZ51" s="23" t="s">
        <v>504</v>
      </c>
      <c r="CA51" s="23" t="s">
        <v>504</v>
      </c>
      <c r="CB51" s="23" t="s">
        <v>504</v>
      </c>
      <c r="CC51" s="23" t="s">
        <v>504</v>
      </c>
      <c r="CD51" s="23" t="s">
        <v>504</v>
      </c>
      <c r="CE51" s="23" t="s">
        <v>504</v>
      </c>
      <c r="CF51" s="23" t="s">
        <v>504</v>
      </c>
      <c r="CG51" s="23"/>
      <c r="CH51" s="23" t="s">
        <v>504</v>
      </c>
      <c r="CI51" s="23" t="s">
        <v>504</v>
      </c>
      <c r="CJ51" s="23" t="s">
        <v>504</v>
      </c>
      <c r="CK51" s="23" t="s">
        <v>504</v>
      </c>
      <c r="CL51" s="23" t="s">
        <v>504</v>
      </c>
      <c r="CM51" s="23" t="s">
        <v>504</v>
      </c>
      <c r="CN51" s="23" t="s">
        <v>504</v>
      </c>
      <c r="CO51" s="23" t="s">
        <v>504</v>
      </c>
      <c r="CP51" s="23" t="s">
        <v>504</v>
      </c>
      <c r="CQ51" s="23" t="s">
        <v>504</v>
      </c>
      <c r="CR51" s="23" t="s">
        <v>504</v>
      </c>
      <c r="CS51" s="23" t="s">
        <v>504</v>
      </c>
      <c r="CT51" s="23" t="s">
        <v>504</v>
      </c>
      <c r="CU51" s="23" t="s">
        <v>504</v>
      </c>
      <c r="CV51" s="23" t="s">
        <v>504</v>
      </c>
      <c r="CW51" s="23" t="s">
        <v>504</v>
      </c>
      <c r="CX51" s="23" t="s">
        <v>504</v>
      </c>
      <c r="CY51" s="23" t="s">
        <v>504</v>
      </c>
      <c r="CZ51" s="23" t="s">
        <v>504</v>
      </c>
      <c r="DA51" s="23" t="s">
        <v>504</v>
      </c>
      <c r="DB51" s="23" t="s">
        <v>504</v>
      </c>
      <c r="DC51" s="23" t="s">
        <v>504</v>
      </c>
      <c r="DD51" s="23" t="s">
        <v>504</v>
      </c>
      <c r="DE51" s="23" t="s">
        <v>504</v>
      </c>
    </row>
    <row r="52" spans="2:109" x14ac:dyDescent="0.25">
      <c r="B52" s="27" t="s">
        <v>493</v>
      </c>
      <c r="C52" s="24" t="s">
        <v>504</v>
      </c>
      <c r="D52" s="24" t="s">
        <v>504</v>
      </c>
      <c r="E52" s="24" t="s">
        <v>504</v>
      </c>
      <c r="F52" s="24" t="s">
        <v>504</v>
      </c>
      <c r="G52" s="24" t="s">
        <v>504</v>
      </c>
      <c r="H52" s="24" t="s">
        <v>504</v>
      </c>
      <c r="I52" s="24" t="s">
        <v>504</v>
      </c>
      <c r="J52" s="24" t="s">
        <v>504</v>
      </c>
      <c r="K52" s="24" t="s">
        <v>504</v>
      </c>
      <c r="L52" s="24"/>
      <c r="M52" s="24" t="s">
        <v>504</v>
      </c>
      <c r="N52" s="24" t="s">
        <v>504</v>
      </c>
      <c r="O52" s="24" t="s">
        <v>504</v>
      </c>
      <c r="P52" s="24" t="s">
        <v>504</v>
      </c>
      <c r="Q52" s="24" t="s">
        <v>504</v>
      </c>
      <c r="R52" s="24" t="s">
        <v>504</v>
      </c>
      <c r="S52" s="24" t="s">
        <v>504</v>
      </c>
      <c r="T52" s="24" t="s">
        <v>504</v>
      </c>
      <c r="U52" s="24" t="s">
        <v>504</v>
      </c>
      <c r="V52" s="24" t="s">
        <v>504</v>
      </c>
      <c r="W52" s="24" t="s">
        <v>504</v>
      </c>
      <c r="X52" s="24" t="s">
        <v>504</v>
      </c>
      <c r="Y52" s="24" t="s">
        <v>504</v>
      </c>
      <c r="Z52" s="24" t="s">
        <v>504</v>
      </c>
      <c r="AA52" s="24" t="s">
        <v>504</v>
      </c>
      <c r="AB52" s="24" t="s">
        <v>504</v>
      </c>
      <c r="AC52" s="24" t="s">
        <v>504</v>
      </c>
      <c r="AD52" s="24" t="s">
        <v>504</v>
      </c>
      <c r="AE52" s="24" t="s">
        <v>504</v>
      </c>
      <c r="AF52" s="24" t="s">
        <v>504</v>
      </c>
      <c r="AG52" s="24" t="s">
        <v>504</v>
      </c>
      <c r="AH52" s="24" t="s">
        <v>504</v>
      </c>
      <c r="AI52" s="24" t="s">
        <v>504</v>
      </c>
      <c r="AJ52" s="24" t="s">
        <v>504</v>
      </c>
      <c r="AK52" s="24" t="s">
        <v>504</v>
      </c>
      <c r="AL52" s="24" t="s">
        <v>504</v>
      </c>
      <c r="AM52" s="24" t="s">
        <v>504</v>
      </c>
      <c r="AN52" s="24" t="s">
        <v>504</v>
      </c>
      <c r="AO52" s="24" t="s">
        <v>504</v>
      </c>
      <c r="AP52" s="24" t="s">
        <v>504</v>
      </c>
      <c r="AQ52" s="24" t="s">
        <v>504</v>
      </c>
      <c r="AR52" s="24" t="s">
        <v>504</v>
      </c>
      <c r="AS52" s="24" t="s">
        <v>504</v>
      </c>
      <c r="AT52" s="24" t="s">
        <v>504</v>
      </c>
      <c r="AU52" s="24" t="s">
        <v>504</v>
      </c>
      <c r="AV52" s="24" t="s">
        <v>504</v>
      </c>
      <c r="AW52" s="24" t="s">
        <v>504</v>
      </c>
      <c r="AX52" s="24">
        <v>1</v>
      </c>
      <c r="AY52" s="24">
        <v>1</v>
      </c>
      <c r="AZ52" s="29"/>
      <c r="BA52" s="24"/>
      <c r="BB52" s="24"/>
      <c r="BC52" s="24" t="s">
        <v>504</v>
      </c>
      <c r="BD52" s="24" t="s">
        <v>504</v>
      </c>
      <c r="BE52" s="24"/>
      <c r="BF52" s="24" t="s">
        <v>504</v>
      </c>
      <c r="BG52" s="24" t="s">
        <v>504</v>
      </c>
      <c r="BH52" s="24" t="s">
        <v>504</v>
      </c>
      <c r="BI52" s="24" t="s">
        <v>504</v>
      </c>
      <c r="BJ52" s="24" t="s">
        <v>504</v>
      </c>
      <c r="BK52" s="24" t="s">
        <v>504</v>
      </c>
      <c r="BL52" s="24" t="s">
        <v>504</v>
      </c>
      <c r="BM52" s="24" t="s">
        <v>504</v>
      </c>
      <c r="BN52" s="24" t="s">
        <v>504</v>
      </c>
      <c r="BO52" s="24" t="s">
        <v>504</v>
      </c>
      <c r="BP52" s="24" t="s">
        <v>504</v>
      </c>
      <c r="BQ52" s="24" t="s">
        <v>504</v>
      </c>
      <c r="BR52" s="24" t="s">
        <v>504</v>
      </c>
      <c r="BS52" s="24" t="s">
        <v>504</v>
      </c>
      <c r="BT52" s="24" t="s">
        <v>504</v>
      </c>
      <c r="BU52" s="24" t="s">
        <v>504</v>
      </c>
      <c r="BV52" s="24" t="s">
        <v>504</v>
      </c>
      <c r="BW52" s="24" t="s">
        <v>504</v>
      </c>
      <c r="BX52" s="24" t="s">
        <v>504</v>
      </c>
      <c r="BY52" s="24" t="s">
        <v>504</v>
      </c>
      <c r="BZ52" s="24" t="s">
        <v>504</v>
      </c>
      <c r="CA52" s="24" t="s">
        <v>504</v>
      </c>
      <c r="CB52" s="24" t="s">
        <v>504</v>
      </c>
      <c r="CC52" s="24" t="s">
        <v>504</v>
      </c>
      <c r="CD52" s="24" t="s">
        <v>504</v>
      </c>
      <c r="CE52" s="24" t="s">
        <v>504</v>
      </c>
      <c r="CF52" s="24" t="s">
        <v>504</v>
      </c>
      <c r="CG52" s="24"/>
      <c r="CH52" s="24" t="s">
        <v>504</v>
      </c>
      <c r="CI52" s="24" t="s">
        <v>504</v>
      </c>
      <c r="CJ52" s="24" t="s">
        <v>504</v>
      </c>
      <c r="CK52" s="24" t="s">
        <v>504</v>
      </c>
      <c r="CL52" s="24" t="s">
        <v>504</v>
      </c>
      <c r="CM52" s="24" t="s">
        <v>504</v>
      </c>
      <c r="CN52" s="24" t="s">
        <v>504</v>
      </c>
      <c r="CO52" s="24" t="s">
        <v>504</v>
      </c>
      <c r="CP52" s="24" t="s">
        <v>504</v>
      </c>
      <c r="CQ52" s="24" t="s">
        <v>504</v>
      </c>
      <c r="CR52" s="24" t="s">
        <v>504</v>
      </c>
      <c r="CS52" s="24" t="s">
        <v>504</v>
      </c>
      <c r="CT52" s="24" t="s">
        <v>504</v>
      </c>
      <c r="CU52" s="24" t="s">
        <v>504</v>
      </c>
      <c r="CV52" s="24" t="s">
        <v>504</v>
      </c>
      <c r="CW52" s="24" t="s">
        <v>504</v>
      </c>
      <c r="CX52" s="24" t="s">
        <v>504</v>
      </c>
      <c r="CY52" s="24" t="s">
        <v>504</v>
      </c>
      <c r="CZ52" s="24" t="s">
        <v>504</v>
      </c>
      <c r="DA52" s="24" t="s">
        <v>504</v>
      </c>
      <c r="DB52" s="24" t="s">
        <v>504</v>
      </c>
      <c r="DC52" s="24" t="s">
        <v>504</v>
      </c>
      <c r="DD52" s="24" t="s">
        <v>504</v>
      </c>
      <c r="DE52" s="24" t="s">
        <v>504</v>
      </c>
    </row>
    <row r="53" spans="2:109" x14ac:dyDescent="0.25">
      <c r="B53" s="28" t="s">
        <v>497</v>
      </c>
      <c r="C53" s="23" t="s">
        <v>504</v>
      </c>
      <c r="D53" s="23" t="s">
        <v>504</v>
      </c>
      <c r="E53" s="23" t="s">
        <v>504</v>
      </c>
      <c r="F53" s="23" t="s">
        <v>504</v>
      </c>
      <c r="G53" s="23" t="s">
        <v>504</v>
      </c>
      <c r="H53" s="23" t="s">
        <v>504</v>
      </c>
      <c r="I53" s="23" t="s">
        <v>504</v>
      </c>
      <c r="J53" s="23" t="s">
        <v>504</v>
      </c>
      <c r="K53" s="23" t="s">
        <v>504</v>
      </c>
      <c r="L53" s="23"/>
      <c r="M53" s="23" t="s">
        <v>504</v>
      </c>
      <c r="N53" s="23" t="s">
        <v>504</v>
      </c>
      <c r="O53" s="23" t="s">
        <v>504</v>
      </c>
      <c r="P53" s="23" t="s">
        <v>504</v>
      </c>
      <c r="Q53" s="23" t="s">
        <v>504</v>
      </c>
      <c r="R53" s="23" t="s">
        <v>504</v>
      </c>
      <c r="S53" s="23" t="s">
        <v>504</v>
      </c>
      <c r="T53" s="23" t="s">
        <v>504</v>
      </c>
      <c r="U53" s="23" t="s">
        <v>504</v>
      </c>
      <c r="V53" s="23" t="s">
        <v>504</v>
      </c>
      <c r="W53" s="23" t="s">
        <v>504</v>
      </c>
      <c r="X53" s="23" t="s">
        <v>504</v>
      </c>
      <c r="Y53" s="23" t="s">
        <v>504</v>
      </c>
      <c r="Z53" s="23" t="s">
        <v>504</v>
      </c>
      <c r="AA53" s="23" t="s">
        <v>504</v>
      </c>
      <c r="AB53" s="23" t="s">
        <v>504</v>
      </c>
      <c r="AC53" s="23" t="s">
        <v>504</v>
      </c>
      <c r="AD53" s="23" t="s">
        <v>504</v>
      </c>
      <c r="AE53" s="23" t="s">
        <v>504</v>
      </c>
      <c r="AF53" s="23" t="s">
        <v>504</v>
      </c>
      <c r="AG53" s="23" t="s">
        <v>504</v>
      </c>
      <c r="AH53" s="23" t="s">
        <v>504</v>
      </c>
      <c r="AI53" s="23" t="s">
        <v>504</v>
      </c>
      <c r="AJ53" s="23" t="s">
        <v>504</v>
      </c>
      <c r="AK53" s="23" t="s">
        <v>504</v>
      </c>
      <c r="AL53" s="23" t="s">
        <v>504</v>
      </c>
      <c r="AM53" s="23" t="s">
        <v>504</v>
      </c>
      <c r="AN53" s="23" t="s">
        <v>504</v>
      </c>
      <c r="AO53" s="23" t="s">
        <v>504</v>
      </c>
      <c r="AP53" s="23" t="s">
        <v>504</v>
      </c>
      <c r="AQ53" s="23" t="s">
        <v>504</v>
      </c>
      <c r="AR53" s="23" t="s">
        <v>504</v>
      </c>
      <c r="AS53" s="23" t="s">
        <v>504</v>
      </c>
      <c r="AT53" s="23" t="s">
        <v>504</v>
      </c>
      <c r="AU53" s="23" t="s">
        <v>504</v>
      </c>
      <c r="AV53" s="23" t="s">
        <v>504</v>
      </c>
      <c r="AW53" s="23" t="s">
        <v>504</v>
      </c>
      <c r="AX53" s="23">
        <v>1</v>
      </c>
      <c r="AY53" s="23" t="s">
        <v>504</v>
      </c>
      <c r="AZ53" s="23"/>
      <c r="BA53" s="30"/>
      <c r="BB53" s="23"/>
      <c r="BC53" s="23" t="s">
        <v>504</v>
      </c>
      <c r="BD53" s="23" t="s">
        <v>504</v>
      </c>
      <c r="BE53" s="23"/>
      <c r="BF53" s="23" t="s">
        <v>504</v>
      </c>
      <c r="BG53" s="23" t="s">
        <v>504</v>
      </c>
      <c r="BH53" s="23" t="s">
        <v>504</v>
      </c>
      <c r="BI53" s="23" t="s">
        <v>504</v>
      </c>
      <c r="BJ53" s="23" t="s">
        <v>504</v>
      </c>
      <c r="BK53" s="23" t="s">
        <v>504</v>
      </c>
      <c r="BL53" s="23" t="s">
        <v>504</v>
      </c>
      <c r="BM53" s="23" t="s">
        <v>504</v>
      </c>
      <c r="BN53" s="23" t="s">
        <v>504</v>
      </c>
      <c r="BO53" s="23" t="s">
        <v>504</v>
      </c>
      <c r="BP53" s="23" t="s">
        <v>504</v>
      </c>
      <c r="BQ53" s="23" t="s">
        <v>504</v>
      </c>
      <c r="BR53" s="23" t="s">
        <v>504</v>
      </c>
      <c r="BS53" s="23" t="s">
        <v>504</v>
      </c>
      <c r="BT53" s="23" t="s">
        <v>504</v>
      </c>
      <c r="BU53" s="23" t="s">
        <v>504</v>
      </c>
      <c r="BV53" s="23" t="s">
        <v>504</v>
      </c>
      <c r="BW53" s="23" t="s">
        <v>504</v>
      </c>
      <c r="BX53" s="23" t="s">
        <v>504</v>
      </c>
      <c r="BY53" s="23" t="s">
        <v>504</v>
      </c>
      <c r="BZ53" s="23" t="s">
        <v>504</v>
      </c>
      <c r="CA53" s="23" t="s">
        <v>504</v>
      </c>
      <c r="CB53" s="23" t="s">
        <v>504</v>
      </c>
      <c r="CC53" s="23" t="s">
        <v>504</v>
      </c>
      <c r="CD53" s="23" t="s">
        <v>504</v>
      </c>
      <c r="CE53" s="23" t="s">
        <v>504</v>
      </c>
      <c r="CF53" s="23" t="s">
        <v>504</v>
      </c>
      <c r="CG53" s="23"/>
      <c r="CH53" s="23" t="s">
        <v>504</v>
      </c>
      <c r="CI53" s="23" t="s">
        <v>504</v>
      </c>
      <c r="CJ53" s="23" t="s">
        <v>504</v>
      </c>
      <c r="CK53" s="23" t="s">
        <v>504</v>
      </c>
      <c r="CL53" s="23" t="s">
        <v>504</v>
      </c>
      <c r="CM53" s="23" t="s">
        <v>504</v>
      </c>
      <c r="CN53" s="23" t="s">
        <v>504</v>
      </c>
      <c r="CO53" s="23" t="s">
        <v>504</v>
      </c>
      <c r="CP53" s="23" t="s">
        <v>504</v>
      </c>
      <c r="CQ53" s="23" t="s">
        <v>504</v>
      </c>
      <c r="CR53" s="23" t="s">
        <v>504</v>
      </c>
      <c r="CS53" s="23" t="s">
        <v>504</v>
      </c>
      <c r="CT53" s="23" t="s">
        <v>504</v>
      </c>
      <c r="CU53" s="23" t="s">
        <v>504</v>
      </c>
      <c r="CV53" s="23" t="s">
        <v>504</v>
      </c>
      <c r="CW53" s="23" t="s">
        <v>504</v>
      </c>
      <c r="CX53" s="23" t="s">
        <v>504</v>
      </c>
      <c r="CY53" s="23" t="s">
        <v>504</v>
      </c>
      <c r="CZ53" s="23" t="s">
        <v>504</v>
      </c>
      <c r="DA53" s="23" t="s">
        <v>504</v>
      </c>
      <c r="DB53" s="23" t="s">
        <v>504</v>
      </c>
      <c r="DC53" s="23">
        <v>1</v>
      </c>
      <c r="DD53" s="23" t="s">
        <v>504</v>
      </c>
      <c r="DE53" s="23" t="s">
        <v>504</v>
      </c>
    </row>
    <row r="54" spans="2:109" x14ac:dyDescent="0.25">
      <c r="B54" s="27" t="s">
        <v>82</v>
      </c>
      <c r="C54" s="24" t="s">
        <v>504</v>
      </c>
      <c r="D54" s="24" t="s">
        <v>504</v>
      </c>
      <c r="E54" s="24" t="s">
        <v>504</v>
      </c>
      <c r="F54" s="24" t="s">
        <v>504</v>
      </c>
      <c r="G54" s="24" t="s">
        <v>504</v>
      </c>
      <c r="H54" s="24" t="s">
        <v>504</v>
      </c>
      <c r="I54" s="24" t="s">
        <v>504</v>
      </c>
      <c r="J54" s="24" t="s">
        <v>504</v>
      </c>
      <c r="K54" s="24" t="s">
        <v>504</v>
      </c>
      <c r="L54" s="24"/>
      <c r="M54" s="24" t="s">
        <v>504</v>
      </c>
      <c r="N54" s="24" t="s">
        <v>504</v>
      </c>
      <c r="O54" s="24" t="s">
        <v>504</v>
      </c>
      <c r="P54" s="24" t="s">
        <v>504</v>
      </c>
      <c r="Q54" s="24" t="s">
        <v>504</v>
      </c>
      <c r="R54" s="24" t="s">
        <v>504</v>
      </c>
      <c r="S54" s="24" t="s">
        <v>504</v>
      </c>
      <c r="T54" s="24" t="s">
        <v>504</v>
      </c>
      <c r="U54" s="24" t="s">
        <v>504</v>
      </c>
      <c r="V54" s="24" t="s">
        <v>504</v>
      </c>
      <c r="W54" s="24" t="s">
        <v>504</v>
      </c>
      <c r="X54" s="24" t="s">
        <v>504</v>
      </c>
      <c r="Y54" s="24" t="s">
        <v>504</v>
      </c>
      <c r="Z54" s="24" t="s">
        <v>504</v>
      </c>
      <c r="AA54" s="24" t="s">
        <v>504</v>
      </c>
      <c r="AB54" s="24" t="s">
        <v>504</v>
      </c>
      <c r="AC54" s="24" t="s">
        <v>504</v>
      </c>
      <c r="AD54" s="24" t="s">
        <v>504</v>
      </c>
      <c r="AE54" s="24" t="s">
        <v>504</v>
      </c>
      <c r="AF54" s="24" t="s">
        <v>504</v>
      </c>
      <c r="AG54" s="24" t="s">
        <v>504</v>
      </c>
      <c r="AH54" s="24" t="s">
        <v>504</v>
      </c>
      <c r="AI54" s="24" t="s">
        <v>504</v>
      </c>
      <c r="AJ54" s="24" t="s">
        <v>504</v>
      </c>
      <c r="AK54" s="24" t="s">
        <v>504</v>
      </c>
      <c r="AL54" s="24" t="s">
        <v>504</v>
      </c>
      <c r="AM54" s="24" t="s">
        <v>504</v>
      </c>
      <c r="AN54" s="24" t="s">
        <v>504</v>
      </c>
      <c r="AO54" s="24" t="s">
        <v>504</v>
      </c>
      <c r="AP54" s="24" t="s">
        <v>504</v>
      </c>
      <c r="AQ54" s="24" t="s">
        <v>504</v>
      </c>
      <c r="AR54" s="24" t="s">
        <v>504</v>
      </c>
      <c r="AS54" s="24" t="s">
        <v>504</v>
      </c>
      <c r="AT54" s="24" t="s">
        <v>504</v>
      </c>
      <c r="AU54" s="24" t="s">
        <v>504</v>
      </c>
      <c r="AV54" s="24" t="s">
        <v>504</v>
      </c>
      <c r="AW54" s="24" t="s">
        <v>504</v>
      </c>
      <c r="AX54" s="24" t="s">
        <v>504</v>
      </c>
      <c r="AY54" s="24" t="s">
        <v>504</v>
      </c>
      <c r="AZ54" s="24"/>
      <c r="BA54" s="24"/>
      <c r="BB54" s="29"/>
      <c r="BC54" s="24">
        <v>1</v>
      </c>
      <c r="BD54" s="24" t="s">
        <v>504</v>
      </c>
      <c r="BE54" s="24"/>
      <c r="BF54" s="24" t="s">
        <v>504</v>
      </c>
      <c r="BG54" s="24" t="s">
        <v>504</v>
      </c>
      <c r="BH54" s="24" t="s">
        <v>504</v>
      </c>
      <c r="BI54" s="24" t="s">
        <v>504</v>
      </c>
      <c r="BJ54" s="24" t="s">
        <v>504</v>
      </c>
      <c r="BK54" s="24" t="s">
        <v>504</v>
      </c>
      <c r="BL54" s="24" t="s">
        <v>504</v>
      </c>
      <c r="BM54" s="24" t="s">
        <v>504</v>
      </c>
      <c r="BN54" s="24" t="s">
        <v>504</v>
      </c>
      <c r="BO54" s="24" t="s">
        <v>504</v>
      </c>
      <c r="BP54" s="24" t="s">
        <v>504</v>
      </c>
      <c r="BQ54" s="24" t="s">
        <v>504</v>
      </c>
      <c r="BR54" s="24" t="s">
        <v>504</v>
      </c>
      <c r="BS54" s="24" t="s">
        <v>504</v>
      </c>
      <c r="BT54" s="24" t="s">
        <v>504</v>
      </c>
      <c r="BU54" s="24" t="s">
        <v>504</v>
      </c>
      <c r="BV54" s="24" t="s">
        <v>504</v>
      </c>
      <c r="BW54" s="24" t="s">
        <v>504</v>
      </c>
      <c r="BX54" s="24" t="s">
        <v>504</v>
      </c>
      <c r="BY54" s="24" t="s">
        <v>504</v>
      </c>
      <c r="BZ54" s="24" t="s">
        <v>504</v>
      </c>
      <c r="CA54" s="24" t="s">
        <v>504</v>
      </c>
      <c r="CB54" s="24" t="s">
        <v>504</v>
      </c>
      <c r="CC54" s="24" t="s">
        <v>504</v>
      </c>
      <c r="CD54" s="24" t="s">
        <v>504</v>
      </c>
      <c r="CE54" s="24" t="s">
        <v>504</v>
      </c>
      <c r="CF54" s="24" t="s">
        <v>504</v>
      </c>
      <c r="CG54" s="24"/>
      <c r="CH54" s="24" t="s">
        <v>504</v>
      </c>
      <c r="CI54" s="24" t="s">
        <v>504</v>
      </c>
      <c r="CJ54" s="24" t="s">
        <v>504</v>
      </c>
      <c r="CK54" s="24" t="s">
        <v>504</v>
      </c>
      <c r="CL54" s="24" t="s">
        <v>504</v>
      </c>
      <c r="CM54" s="24" t="s">
        <v>504</v>
      </c>
      <c r="CN54" s="24" t="s">
        <v>504</v>
      </c>
      <c r="CO54" s="24" t="s">
        <v>504</v>
      </c>
      <c r="CP54" s="24" t="s">
        <v>504</v>
      </c>
      <c r="CQ54" s="24" t="s">
        <v>504</v>
      </c>
      <c r="CR54" s="24" t="s">
        <v>504</v>
      </c>
      <c r="CS54" s="24" t="s">
        <v>504</v>
      </c>
      <c r="CT54" s="24" t="s">
        <v>504</v>
      </c>
      <c r="CU54" s="24" t="s">
        <v>504</v>
      </c>
      <c r="CV54" s="24" t="s">
        <v>504</v>
      </c>
      <c r="CW54" s="24" t="s">
        <v>504</v>
      </c>
      <c r="CX54" s="24" t="s">
        <v>504</v>
      </c>
      <c r="CY54" s="24" t="s">
        <v>504</v>
      </c>
      <c r="CZ54" s="24" t="s">
        <v>504</v>
      </c>
      <c r="DA54" s="24" t="s">
        <v>504</v>
      </c>
      <c r="DB54" s="24" t="s">
        <v>504</v>
      </c>
      <c r="DC54" s="24" t="s">
        <v>504</v>
      </c>
      <c r="DD54" s="24" t="s">
        <v>504</v>
      </c>
      <c r="DE54" s="24" t="s">
        <v>504</v>
      </c>
    </row>
    <row r="55" spans="2:109" x14ac:dyDescent="0.25">
      <c r="B55" s="28" t="s">
        <v>80</v>
      </c>
      <c r="C55" s="23" t="s">
        <v>504</v>
      </c>
      <c r="D55" s="23" t="s">
        <v>504</v>
      </c>
      <c r="E55" s="23" t="s">
        <v>504</v>
      </c>
      <c r="F55" s="23" t="s">
        <v>504</v>
      </c>
      <c r="G55" s="23" t="s">
        <v>504</v>
      </c>
      <c r="H55" s="23" t="s">
        <v>504</v>
      </c>
      <c r="I55" s="23" t="s">
        <v>504</v>
      </c>
      <c r="J55" s="23" t="s">
        <v>504</v>
      </c>
      <c r="K55" s="23" t="s">
        <v>504</v>
      </c>
      <c r="L55" s="23"/>
      <c r="M55" s="23" t="s">
        <v>504</v>
      </c>
      <c r="N55" s="23" t="s">
        <v>504</v>
      </c>
      <c r="O55" s="23" t="s">
        <v>504</v>
      </c>
      <c r="P55" s="23" t="s">
        <v>504</v>
      </c>
      <c r="Q55" s="23" t="s">
        <v>504</v>
      </c>
      <c r="R55" s="23" t="s">
        <v>504</v>
      </c>
      <c r="S55" s="23" t="s">
        <v>504</v>
      </c>
      <c r="T55" s="23" t="s">
        <v>504</v>
      </c>
      <c r="U55" s="23" t="s">
        <v>504</v>
      </c>
      <c r="V55" s="23" t="s">
        <v>504</v>
      </c>
      <c r="W55" s="23" t="s">
        <v>504</v>
      </c>
      <c r="X55" s="23" t="s">
        <v>504</v>
      </c>
      <c r="Y55" s="23" t="s">
        <v>504</v>
      </c>
      <c r="Z55" s="23" t="s">
        <v>504</v>
      </c>
      <c r="AA55" s="23" t="s">
        <v>504</v>
      </c>
      <c r="AB55" s="23" t="s">
        <v>504</v>
      </c>
      <c r="AC55" s="23" t="s">
        <v>504</v>
      </c>
      <c r="AD55" s="23" t="s">
        <v>504</v>
      </c>
      <c r="AE55" s="23" t="s">
        <v>504</v>
      </c>
      <c r="AF55" s="23" t="s">
        <v>504</v>
      </c>
      <c r="AG55" s="23" t="s">
        <v>504</v>
      </c>
      <c r="AH55" s="23" t="s">
        <v>504</v>
      </c>
      <c r="AI55" s="23" t="s">
        <v>504</v>
      </c>
      <c r="AJ55" s="23" t="s">
        <v>504</v>
      </c>
      <c r="AK55" s="23" t="s">
        <v>504</v>
      </c>
      <c r="AL55" s="23" t="s">
        <v>504</v>
      </c>
      <c r="AM55" s="23" t="s">
        <v>504</v>
      </c>
      <c r="AN55" s="23" t="s">
        <v>504</v>
      </c>
      <c r="AO55" s="23" t="s">
        <v>504</v>
      </c>
      <c r="AP55" s="23" t="s">
        <v>504</v>
      </c>
      <c r="AQ55" s="23" t="s">
        <v>504</v>
      </c>
      <c r="AR55" s="23" t="s">
        <v>504</v>
      </c>
      <c r="AS55" s="23" t="s">
        <v>504</v>
      </c>
      <c r="AT55" s="23" t="s">
        <v>504</v>
      </c>
      <c r="AU55" s="23" t="s">
        <v>504</v>
      </c>
      <c r="AV55" s="23" t="s">
        <v>504</v>
      </c>
      <c r="AW55" s="23" t="s">
        <v>504</v>
      </c>
      <c r="AX55" s="23" t="s">
        <v>504</v>
      </c>
      <c r="AY55" s="23" t="s">
        <v>504</v>
      </c>
      <c r="AZ55" s="23" t="s">
        <v>504</v>
      </c>
      <c r="BA55" s="23" t="s">
        <v>504</v>
      </c>
      <c r="BB55" s="23">
        <v>1</v>
      </c>
      <c r="BC55" s="30"/>
      <c r="BD55" s="23"/>
      <c r="BE55" s="23"/>
      <c r="BF55" s="23"/>
      <c r="BG55" s="23"/>
      <c r="BH55" s="23"/>
      <c r="BI55" s="23"/>
      <c r="BJ55" s="23"/>
      <c r="BK55" s="23" t="s">
        <v>504</v>
      </c>
      <c r="BL55" s="23" t="s">
        <v>504</v>
      </c>
      <c r="BM55" s="23" t="s">
        <v>504</v>
      </c>
      <c r="BN55" s="23" t="s">
        <v>504</v>
      </c>
      <c r="BO55" s="23" t="s">
        <v>504</v>
      </c>
      <c r="BP55" s="23" t="s">
        <v>504</v>
      </c>
      <c r="BQ55" s="23" t="s">
        <v>504</v>
      </c>
      <c r="BR55" s="23" t="s">
        <v>504</v>
      </c>
      <c r="BS55" s="23" t="s">
        <v>504</v>
      </c>
      <c r="BT55" s="23" t="s">
        <v>504</v>
      </c>
      <c r="BU55" s="23" t="s">
        <v>504</v>
      </c>
      <c r="BV55" s="23" t="s">
        <v>504</v>
      </c>
      <c r="BW55" s="23" t="s">
        <v>504</v>
      </c>
      <c r="BX55" s="23" t="s">
        <v>504</v>
      </c>
      <c r="BY55" s="23" t="s">
        <v>504</v>
      </c>
      <c r="BZ55" s="23" t="s">
        <v>504</v>
      </c>
      <c r="CA55" s="23" t="s">
        <v>504</v>
      </c>
      <c r="CB55" s="23" t="s">
        <v>504</v>
      </c>
      <c r="CC55" s="23" t="s">
        <v>504</v>
      </c>
      <c r="CD55" s="23" t="s">
        <v>504</v>
      </c>
      <c r="CE55" s="23" t="s">
        <v>504</v>
      </c>
      <c r="CF55" s="23" t="s">
        <v>504</v>
      </c>
      <c r="CG55" s="23"/>
      <c r="CH55" s="23" t="s">
        <v>504</v>
      </c>
      <c r="CI55" s="23" t="s">
        <v>504</v>
      </c>
      <c r="CJ55" s="23" t="s">
        <v>504</v>
      </c>
      <c r="CK55" s="23" t="s">
        <v>504</v>
      </c>
      <c r="CL55" s="23" t="s">
        <v>504</v>
      </c>
      <c r="CM55" s="23" t="s">
        <v>504</v>
      </c>
      <c r="CN55" s="23" t="s">
        <v>504</v>
      </c>
      <c r="CO55" s="23" t="s">
        <v>504</v>
      </c>
      <c r="CP55" s="23" t="s">
        <v>504</v>
      </c>
      <c r="CQ55" s="23" t="s">
        <v>504</v>
      </c>
      <c r="CR55" s="23" t="s">
        <v>504</v>
      </c>
      <c r="CS55" s="23" t="s">
        <v>504</v>
      </c>
      <c r="CT55" s="23" t="s">
        <v>504</v>
      </c>
      <c r="CU55" s="23" t="s">
        <v>504</v>
      </c>
      <c r="CV55" s="23" t="s">
        <v>504</v>
      </c>
      <c r="CW55" s="23" t="s">
        <v>504</v>
      </c>
      <c r="CX55" s="23" t="s">
        <v>504</v>
      </c>
      <c r="CY55" s="23" t="s">
        <v>504</v>
      </c>
      <c r="CZ55" s="23" t="s">
        <v>504</v>
      </c>
      <c r="DA55" s="23" t="s">
        <v>504</v>
      </c>
      <c r="DB55" s="23" t="s">
        <v>504</v>
      </c>
      <c r="DC55" s="23" t="s">
        <v>504</v>
      </c>
      <c r="DD55" s="23" t="s">
        <v>504</v>
      </c>
      <c r="DE55" s="23" t="s">
        <v>504</v>
      </c>
    </row>
    <row r="56" spans="2:109" x14ac:dyDescent="0.25">
      <c r="B56" s="27" t="s">
        <v>86</v>
      </c>
      <c r="C56" s="24" t="s">
        <v>504</v>
      </c>
      <c r="D56" s="24" t="s">
        <v>504</v>
      </c>
      <c r="E56" s="24" t="s">
        <v>504</v>
      </c>
      <c r="F56" s="24" t="s">
        <v>504</v>
      </c>
      <c r="G56" s="24" t="s">
        <v>504</v>
      </c>
      <c r="H56" s="24" t="s">
        <v>504</v>
      </c>
      <c r="I56" s="24" t="s">
        <v>504</v>
      </c>
      <c r="J56" s="24" t="s">
        <v>504</v>
      </c>
      <c r="K56" s="24" t="s">
        <v>504</v>
      </c>
      <c r="L56" s="24"/>
      <c r="M56" s="24" t="s">
        <v>504</v>
      </c>
      <c r="N56" s="24" t="s">
        <v>504</v>
      </c>
      <c r="O56" s="24" t="s">
        <v>504</v>
      </c>
      <c r="P56" s="24" t="s">
        <v>504</v>
      </c>
      <c r="Q56" s="24" t="s">
        <v>504</v>
      </c>
      <c r="R56" s="24" t="s">
        <v>504</v>
      </c>
      <c r="S56" s="24" t="s">
        <v>504</v>
      </c>
      <c r="T56" s="24" t="s">
        <v>504</v>
      </c>
      <c r="U56" s="24" t="s">
        <v>504</v>
      </c>
      <c r="V56" s="24" t="s">
        <v>504</v>
      </c>
      <c r="W56" s="24" t="s">
        <v>504</v>
      </c>
      <c r="X56" s="24" t="s">
        <v>504</v>
      </c>
      <c r="Y56" s="24" t="s">
        <v>504</v>
      </c>
      <c r="Z56" s="24" t="s">
        <v>504</v>
      </c>
      <c r="AA56" s="24" t="s">
        <v>504</v>
      </c>
      <c r="AB56" s="24" t="s">
        <v>504</v>
      </c>
      <c r="AC56" s="24" t="s">
        <v>504</v>
      </c>
      <c r="AD56" s="24" t="s">
        <v>504</v>
      </c>
      <c r="AE56" s="24" t="s">
        <v>504</v>
      </c>
      <c r="AF56" s="24">
        <v>1</v>
      </c>
      <c r="AG56" s="24" t="s">
        <v>504</v>
      </c>
      <c r="AH56" s="24">
        <v>1</v>
      </c>
      <c r="AI56" s="24" t="s">
        <v>504</v>
      </c>
      <c r="AJ56" s="24" t="s">
        <v>504</v>
      </c>
      <c r="AK56" s="24" t="s">
        <v>504</v>
      </c>
      <c r="AL56" s="24" t="s">
        <v>504</v>
      </c>
      <c r="AM56" s="24" t="s">
        <v>504</v>
      </c>
      <c r="AN56" s="24" t="s">
        <v>504</v>
      </c>
      <c r="AO56" s="24" t="s">
        <v>504</v>
      </c>
      <c r="AP56" s="24" t="s">
        <v>504</v>
      </c>
      <c r="AQ56" s="24" t="s">
        <v>504</v>
      </c>
      <c r="AR56" s="24" t="s">
        <v>504</v>
      </c>
      <c r="AS56" s="24" t="s">
        <v>504</v>
      </c>
      <c r="AT56" s="24" t="s">
        <v>504</v>
      </c>
      <c r="AU56" s="24" t="s">
        <v>504</v>
      </c>
      <c r="AV56" s="24" t="s">
        <v>504</v>
      </c>
      <c r="AW56" s="24" t="s">
        <v>504</v>
      </c>
      <c r="AX56" s="24" t="s">
        <v>504</v>
      </c>
      <c r="AY56" s="24" t="s">
        <v>504</v>
      </c>
      <c r="AZ56" s="24" t="s">
        <v>504</v>
      </c>
      <c r="BA56" s="24" t="s">
        <v>504</v>
      </c>
      <c r="BB56" s="24" t="s">
        <v>504</v>
      </c>
      <c r="BC56" s="24"/>
      <c r="BD56" s="29"/>
      <c r="BE56" s="24"/>
      <c r="BF56" s="24"/>
      <c r="BG56" s="24"/>
      <c r="BH56" s="24"/>
      <c r="BI56" s="24"/>
      <c r="BJ56" s="24"/>
      <c r="BK56" s="24" t="s">
        <v>504</v>
      </c>
      <c r="BL56" s="24" t="s">
        <v>504</v>
      </c>
      <c r="BM56" s="24" t="s">
        <v>504</v>
      </c>
      <c r="BN56" s="24" t="s">
        <v>504</v>
      </c>
      <c r="BO56" s="24" t="s">
        <v>504</v>
      </c>
      <c r="BP56" s="24" t="s">
        <v>504</v>
      </c>
      <c r="BQ56" s="24" t="s">
        <v>504</v>
      </c>
      <c r="BR56" s="24" t="s">
        <v>504</v>
      </c>
      <c r="BS56" s="24" t="s">
        <v>504</v>
      </c>
      <c r="BT56" s="24" t="s">
        <v>504</v>
      </c>
      <c r="BU56" s="24" t="s">
        <v>504</v>
      </c>
      <c r="BV56" s="24" t="s">
        <v>504</v>
      </c>
      <c r="BW56" s="24" t="s">
        <v>504</v>
      </c>
      <c r="BX56" s="24" t="s">
        <v>504</v>
      </c>
      <c r="BY56" s="24" t="s">
        <v>504</v>
      </c>
      <c r="BZ56" s="24" t="s">
        <v>504</v>
      </c>
      <c r="CA56" s="24" t="s">
        <v>504</v>
      </c>
      <c r="CB56" s="24" t="s">
        <v>504</v>
      </c>
      <c r="CC56" s="24" t="s">
        <v>504</v>
      </c>
      <c r="CD56" s="24" t="s">
        <v>504</v>
      </c>
      <c r="CE56" s="24" t="s">
        <v>504</v>
      </c>
      <c r="CF56" s="24" t="s">
        <v>504</v>
      </c>
      <c r="CG56" s="24"/>
      <c r="CH56" s="24" t="s">
        <v>504</v>
      </c>
      <c r="CI56" s="24" t="s">
        <v>504</v>
      </c>
      <c r="CJ56" s="24" t="s">
        <v>504</v>
      </c>
      <c r="CK56" s="24" t="s">
        <v>504</v>
      </c>
      <c r="CL56" s="24" t="s">
        <v>504</v>
      </c>
      <c r="CM56" s="24" t="s">
        <v>504</v>
      </c>
      <c r="CN56" s="24" t="s">
        <v>504</v>
      </c>
      <c r="CO56" s="24" t="s">
        <v>504</v>
      </c>
      <c r="CP56" s="24" t="s">
        <v>504</v>
      </c>
      <c r="CQ56" s="24" t="s">
        <v>504</v>
      </c>
      <c r="CR56" s="24" t="s">
        <v>504</v>
      </c>
      <c r="CS56" s="24" t="s">
        <v>504</v>
      </c>
      <c r="CT56" s="24" t="s">
        <v>504</v>
      </c>
      <c r="CU56" s="24" t="s">
        <v>504</v>
      </c>
      <c r="CV56" s="24" t="s">
        <v>504</v>
      </c>
      <c r="CW56" s="24" t="s">
        <v>504</v>
      </c>
      <c r="CX56" s="24" t="s">
        <v>504</v>
      </c>
      <c r="CY56" s="24" t="s">
        <v>504</v>
      </c>
      <c r="CZ56" s="24" t="s">
        <v>504</v>
      </c>
      <c r="DA56" s="24" t="s">
        <v>504</v>
      </c>
      <c r="DB56" s="24" t="s">
        <v>504</v>
      </c>
      <c r="DC56" s="24" t="s">
        <v>504</v>
      </c>
      <c r="DD56" s="24" t="s">
        <v>504</v>
      </c>
      <c r="DE56" s="24" t="s">
        <v>504</v>
      </c>
    </row>
    <row r="57" spans="2:109" x14ac:dyDescent="0.25">
      <c r="B57" s="27" t="s">
        <v>870</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9"/>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v>1</v>
      </c>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row>
    <row r="58" spans="2:109" x14ac:dyDescent="0.25">
      <c r="B58" s="28" t="s">
        <v>146</v>
      </c>
      <c r="C58" s="23" t="s">
        <v>504</v>
      </c>
      <c r="D58" s="23" t="s">
        <v>504</v>
      </c>
      <c r="E58" s="23" t="s">
        <v>504</v>
      </c>
      <c r="F58" s="23" t="s">
        <v>504</v>
      </c>
      <c r="G58" s="23" t="s">
        <v>504</v>
      </c>
      <c r="H58" s="23" t="s">
        <v>504</v>
      </c>
      <c r="I58" s="23" t="s">
        <v>504</v>
      </c>
      <c r="J58" s="23" t="s">
        <v>504</v>
      </c>
      <c r="K58" s="23" t="s">
        <v>504</v>
      </c>
      <c r="L58" s="23"/>
      <c r="M58" s="23" t="s">
        <v>504</v>
      </c>
      <c r="N58" s="23" t="s">
        <v>504</v>
      </c>
      <c r="O58" s="23" t="s">
        <v>504</v>
      </c>
      <c r="P58" s="23" t="s">
        <v>504</v>
      </c>
      <c r="Q58" s="23" t="s">
        <v>504</v>
      </c>
      <c r="R58" s="23" t="s">
        <v>504</v>
      </c>
      <c r="S58" s="23" t="s">
        <v>504</v>
      </c>
      <c r="T58" s="23" t="s">
        <v>504</v>
      </c>
      <c r="U58" s="23" t="s">
        <v>504</v>
      </c>
      <c r="V58" s="23">
        <v>1</v>
      </c>
      <c r="W58" s="23" t="s">
        <v>504</v>
      </c>
      <c r="X58" s="23" t="s">
        <v>504</v>
      </c>
      <c r="Y58" s="23" t="s">
        <v>504</v>
      </c>
      <c r="Z58" s="23" t="s">
        <v>504</v>
      </c>
      <c r="AA58" s="23" t="s">
        <v>504</v>
      </c>
      <c r="AB58" s="23" t="s">
        <v>504</v>
      </c>
      <c r="AC58" s="23" t="s">
        <v>504</v>
      </c>
      <c r="AD58" s="23" t="s">
        <v>504</v>
      </c>
      <c r="AE58" s="23" t="s">
        <v>504</v>
      </c>
      <c r="AF58" s="23" t="s">
        <v>504</v>
      </c>
      <c r="AG58" s="23" t="s">
        <v>504</v>
      </c>
      <c r="AH58" s="23" t="s">
        <v>504</v>
      </c>
      <c r="AI58" s="23" t="s">
        <v>504</v>
      </c>
      <c r="AJ58" s="23" t="s">
        <v>504</v>
      </c>
      <c r="AK58" s="23" t="s">
        <v>504</v>
      </c>
      <c r="AL58" s="23" t="s">
        <v>504</v>
      </c>
      <c r="AM58" s="23" t="s">
        <v>504</v>
      </c>
      <c r="AN58" s="23" t="s">
        <v>504</v>
      </c>
      <c r="AO58" s="23" t="s">
        <v>504</v>
      </c>
      <c r="AP58" s="23" t="s">
        <v>504</v>
      </c>
      <c r="AQ58" s="23" t="s">
        <v>504</v>
      </c>
      <c r="AR58" s="23" t="s">
        <v>504</v>
      </c>
      <c r="AS58" s="23" t="s">
        <v>504</v>
      </c>
      <c r="AT58" s="23" t="s">
        <v>504</v>
      </c>
      <c r="AU58" s="23" t="s">
        <v>504</v>
      </c>
      <c r="AV58" s="23" t="s">
        <v>504</v>
      </c>
      <c r="AW58" s="23" t="s">
        <v>504</v>
      </c>
      <c r="AX58" s="23" t="s">
        <v>504</v>
      </c>
      <c r="AY58" s="23" t="s">
        <v>504</v>
      </c>
      <c r="AZ58" s="23" t="s">
        <v>504</v>
      </c>
      <c r="BA58" s="23" t="s">
        <v>504</v>
      </c>
      <c r="BB58" s="23" t="s">
        <v>504</v>
      </c>
      <c r="BC58" s="23"/>
      <c r="BD58" s="23"/>
      <c r="BE58" s="23"/>
      <c r="BF58" s="30"/>
      <c r="BG58" s="23"/>
      <c r="BH58" s="23"/>
      <c r="BI58" s="23"/>
      <c r="BJ58" s="23"/>
      <c r="BK58" s="23" t="s">
        <v>504</v>
      </c>
      <c r="BL58" s="23" t="s">
        <v>504</v>
      </c>
      <c r="BM58" s="23" t="s">
        <v>504</v>
      </c>
      <c r="BN58" s="23" t="s">
        <v>504</v>
      </c>
      <c r="BO58" s="23" t="s">
        <v>504</v>
      </c>
      <c r="BP58" s="23" t="s">
        <v>504</v>
      </c>
      <c r="BQ58" s="23" t="s">
        <v>504</v>
      </c>
      <c r="BR58" s="23">
        <v>1</v>
      </c>
      <c r="BS58" s="23" t="s">
        <v>504</v>
      </c>
      <c r="BT58" s="23" t="s">
        <v>504</v>
      </c>
      <c r="BU58" s="23" t="s">
        <v>504</v>
      </c>
      <c r="BV58" s="23" t="s">
        <v>504</v>
      </c>
      <c r="BW58" s="23" t="s">
        <v>504</v>
      </c>
      <c r="BX58" s="23" t="s">
        <v>504</v>
      </c>
      <c r="BY58" s="23" t="s">
        <v>504</v>
      </c>
      <c r="BZ58" s="23" t="s">
        <v>504</v>
      </c>
      <c r="CA58" s="23" t="s">
        <v>504</v>
      </c>
      <c r="CB58" s="23" t="s">
        <v>504</v>
      </c>
      <c r="CC58" s="23" t="s">
        <v>504</v>
      </c>
      <c r="CD58" s="23" t="s">
        <v>504</v>
      </c>
      <c r="CE58" s="23" t="s">
        <v>504</v>
      </c>
      <c r="CF58" s="23" t="s">
        <v>504</v>
      </c>
      <c r="CG58" s="23"/>
      <c r="CH58" s="23" t="s">
        <v>504</v>
      </c>
      <c r="CI58" s="23" t="s">
        <v>504</v>
      </c>
      <c r="CJ58" s="23" t="s">
        <v>504</v>
      </c>
      <c r="CK58" s="23" t="s">
        <v>504</v>
      </c>
      <c r="CL58" s="23" t="s">
        <v>504</v>
      </c>
      <c r="CM58" s="23" t="s">
        <v>504</v>
      </c>
      <c r="CN58" s="23" t="s">
        <v>504</v>
      </c>
      <c r="CO58" s="23" t="s">
        <v>504</v>
      </c>
      <c r="CP58" s="23" t="s">
        <v>504</v>
      </c>
      <c r="CQ58" s="23" t="s">
        <v>504</v>
      </c>
      <c r="CR58" s="23" t="s">
        <v>504</v>
      </c>
      <c r="CS58" s="23" t="s">
        <v>504</v>
      </c>
      <c r="CT58" s="23" t="s">
        <v>504</v>
      </c>
      <c r="CU58" s="23" t="s">
        <v>504</v>
      </c>
      <c r="CV58" s="23" t="s">
        <v>504</v>
      </c>
      <c r="CW58" s="23" t="s">
        <v>504</v>
      </c>
      <c r="CX58" s="23" t="s">
        <v>504</v>
      </c>
      <c r="CY58" s="23" t="s">
        <v>504</v>
      </c>
      <c r="CZ58" s="23" t="s">
        <v>504</v>
      </c>
      <c r="DA58" s="23" t="s">
        <v>504</v>
      </c>
      <c r="DB58" s="23" t="s">
        <v>504</v>
      </c>
      <c r="DC58" s="23" t="s">
        <v>504</v>
      </c>
      <c r="DD58" s="23" t="s">
        <v>504</v>
      </c>
      <c r="DE58" s="23" t="s">
        <v>504</v>
      </c>
    </row>
    <row r="59" spans="2:109" x14ac:dyDescent="0.25">
      <c r="B59" s="27" t="s">
        <v>150</v>
      </c>
      <c r="C59" s="24" t="s">
        <v>504</v>
      </c>
      <c r="D59" s="24" t="s">
        <v>504</v>
      </c>
      <c r="E59" s="24" t="s">
        <v>504</v>
      </c>
      <c r="F59" s="24" t="s">
        <v>504</v>
      </c>
      <c r="G59" s="24" t="s">
        <v>504</v>
      </c>
      <c r="H59" s="24" t="s">
        <v>504</v>
      </c>
      <c r="I59" s="24" t="s">
        <v>504</v>
      </c>
      <c r="J59" s="24" t="s">
        <v>504</v>
      </c>
      <c r="K59" s="24" t="s">
        <v>504</v>
      </c>
      <c r="L59" s="24"/>
      <c r="M59" s="24" t="s">
        <v>504</v>
      </c>
      <c r="N59" s="24" t="s">
        <v>504</v>
      </c>
      <c r="O59" s="24" t="s">
        <v>504</v>
      </c>
      <c r="P59" s="24" t="s">
        <v>504</v>
      </c>
      <c r="Q59" s="24" t="s">
        <v>504</v>
      </c>
      <c r="R59" s="24" t="s">
        <v>504</v>
      </c>
      <c r="S59" s="24" t="s">
        <v>504</v>
      </c>
      <c r="T59" s="24" t="s">
        <v>504</v>
      </c>
      <c r="U59" s="24" t="s">
        <v>504</v>
      </c>
      <c r="V59" s="24" t="s">
        <v>504</v>
      </c>
      <c r="W59" s="24" t="s">
        <v>504</v>
      </c>
      <c r="X59" s="24" t="s">
        <v>504</v>
      </c>
      <c r="Y59" s="24" t="s">
        <v>504</v>
      </c>
      <c r="Z59" s="24" t="s">
        <v>504</v>
      </c>
      <c r="AA59" s="24" t="s">
        <v>504</v>
      </c>
      <c r="AB59" s="24" t="s">
        <v>504</v>
      </c>
      <c r="AC59" s="24" t="s">
        <v>504</v>
      </c>
      <c r="AD59" s="24" t="s">
        <v>504</v>
      </c>
      <c r="AE59" s="24" t="s">
        <v>504</v>
      </c>
      <c r="AF59" s="24" t="s">
        <v>504</v>
      </c>
      <c r="AG59" s="24" t="s">
        <v>504</v>
      </c>
      <c r="AH59" s="24" t="s">
        <v>504</v>
      </c>
      <c r="AI59" s="24" t="s">
        <v>504</v>
      </c>
      <c r="AJ59" s="24" t="s">
        <v>504</v>
      </c>
      <c r="AK59" s="24" t="s">
        <v>504</v>
      </c>
      <c r="AL59" s="24" t="s">
        <v>504</v>
      </c>
      <c r="AM59" s="24" t="s">
        <v>504</v>
      </c>
      <c r="AN59" s="24" t="s">
        <v>504</v>
      </c>
      <c r="AO59" s="24" t="s">
        <v>504</v>
      </c>
      <c r="AP59" s="24" t="s">
        <v>504</v>
      </c>
      <c r="AQ59" s="24" t="s">
        <v>504</v>
      </c>
      <c r="AR59" s="24" t="s">
        <v>504</v>
      </c>
      <c r="AS59" s="24" t="s">
        <v>504</v>
      </c>
      <c r="AT59" s="24" t="s">
        <v>504</v>
      </c>
      <c r="AU59" s="24" t="s">
        <v>504</v>
      </c>
      <c r="AV59" s="24" t="s">
        <v>504</v>
      </c>
      <c r="AW59" s="24" t="s">
        <v>504</v>
      </c>
      <c r="AX59" s="24" t="s">
        <v>504</v>
      </c>
      <c r="AY59" s="24" t="s">
        <v>504</v>
      </c>
      <c r="AZ59" s="24" t="s">
        <v>504</v>
      </c>
      <c r="BA59" s="24" t="s">
        <v>504</v>
      </c>
      <c r="BB59" s="24" t="s">
        <v>504</v>
      </c>
      <c r="BC59" s="24"/>
      <c r="BD59" s="24"/>
      <c r="BE59" s="24"/>
      <c r="BF59" s="24"/>
      <c r="BG59" s="29"/>
      <c r="BH59" s="24"/>
      <c r="BI59" s="24"/>
      <c r="BJ59" s="24"/>
      <c r="BK59" s="24" t="s">
        <v>504</v>
      </c>
      <c r="BL59" s="24" t="s">
        <v>504</v>
      </c>
      <c r="BM59" s="24" t="s">
        <v>504</v>
      </c>
      <c r="BN59" s="24" t="s">
        <v>504</v>
      </c>
      <c r="BO59" s="24" t="s">
        <v>504</v>
      </c>
      <c r="BP59" s="24" t="s">
        <v>504</v>
      </c>
      <c r="BQ59" s="24" t="s">
        <v>504</v>
      </c>
      <c r="BR59" s="24" t="s">
        <v>504</v>
      </c>
      <c r="BS59" s="24" t="s">
        <v>504</v>
      </c>
      <c r="BT59" s="24" t="s">
        <v>504</v>
      </c>
      <c r="BU59" s="24" t="s">
        <v>504</v>
      </c>
      <c r="BV59" s="24" t="s">
        <v>504</v>
      </c>
      <c r="BW59" s="24" t="s">
        <v>504</v>
      </c>
      <c r="BX59" s="24" t="s">
        <v>504</v>
      </c>
      <c r="BY59" s="24" t="s">
        <v>504</v>
      </c>
      <c r="BZ59" s="24" t="s">
        <v>504</v>
      </c>
      <c r="CA59" s="24" t="s">
        <v>504</v>
      </c>
      <c r="CB59" s="24" t="s">
        <v>504</v>
      </c>
      <c r="CC59" s="24" t="s">
        <v>504</v>
      </c>
      <c r="CD59" s="24" t="s">
        <v>504</v>
      </c>
      <c r="CE59" s="24" t="s">
        <v>504</v>
      </c>
      <c r="CF59" s="24" t="s">
        <v>504</v>
      </c>
      <c r="CG59" s="24"/>
      <c r="CH59" s="24" t="s">
        <v>504</v>
      </c>
      <c r="CI59" s="24" t="s">
        <v>504</v>
      </c>
      <c r="CJ59" s="24" t="s">
        <v>504</v>
      </c>
      <c r="CK59" s="24" t="s">
        <v>504</v>
      </c>
      <c r="CL59" s="24" t="s">
        <v>504</v>
      </c>
      <c r="CM59" s="24" t="s">
        <v>504</v>
      </c>
      <c r="CN59" s="24" t="s">
        <v>504</v>
      </c>
      <c r="CO59" s="24" t="s">
        <v>504</v>
      </c>
      <c r="CP59" s="24" t="s">
        <v>504</v>
      </c>
      <c r="CQ59" s="24" t="s">
        <v>504</v>
      </c>
      <c r="CR59" s="24" t="s">
        <v>504</v>
      </c>
      <c r="CS59" s="24" t="s">
        <v>504</v>
      </c>
      <c r="CT59" s="24" t="s">
        <v>504</v>
      </c>
      <c r="CU59" s="24" t="s">
        <v>504</v>
      </c>
      <c r="CV59" s="24" t="s">
        <v>504</v>
      </c>
      <c r="CW59" s="24" t="s">
        <v>504</v>
      </c>
      <c r="CX59" s="24" t="s">
        <v>504</v>
      </c>
      <c r="CY59" s="24" t="s">
        <v>504</v>
      </c>
      <c r="CZ59" s="24">
        <v>1</v>
      </c>
      <c r="DA59" s="24" t="s">
        <v>504</v>
      </c>
      <c r="DB59" s="24" t="s">
        <v>504</v>
      </c>
      <c r="DC59" s="24" t="s">
        <v>504</v>
      </c>
      <c r="DD59" s="24" t="s">
        <v>504</v>
      </c>
      <c r="DE59" s="24" t="s">
        <v>504</v>
      </c>
    </row>
    <row r="60" spans="2:109" x14ac:dyDescent="0.25">
      <c r="B60" s="28" t="s">
        <v>190</v>
      </c>
      <c r="C60" s="23" t="s">
        <v>504</v>
      </c>
      <c r="D60" s="23" t="s">
        <v>504</v>
      </c>
      <c r="E60" s="23" t="s">
        <v>504</v>
      </c>
      <c r="F60" s="23" t="s">
        <v>504</v>
      </c>
      <c r="G60" s="23" t="s">
        <v>504</v>
      </c>
      <c r="H60" s="23" t="s">
        <v>504</v>
      </c>
      <c r="I60" s="23" t="s">
        <v>504</v>
      </c>
      <c r="J60" s="23" t="s">
        <v>504</v>
      </c>
      <c r="K60" s="23" t="s">
        <v>504</v>
      </c>
      <c r="L60" s="23"/>
      <c r="M60" s="23" t="s">
        <v>504</v>
      </c>
      <c r="N60" s="23" t="s">
        <v>504</v>
      </c>
      <c r="O60" s="23" t="s">
        <v>504</v>
      </c>
      <c r="P60" s="23" t="s">
        <v>504</v>
      </c>
      <c r="Q60" s="23" t="s">
        <v>504</v>
      </c>
      <c r="R60" s="23" t="s">
        <v>504</v>
      </c>
      <c r="S60" s="23" t="s">
        <v>504</v>
      </c>
      <c r="T60" s="23" t="s">
        <v>504</v>
      </c>
      <c r="U60" s="23" t="s">
        <v>504</v>
      </c>
      <c r="V60" s="23" t="s">
        <v>504</v>
      </c>
      <c r="W60" s="23" t="s">
        <v>504</v>
      </c>
      <c r="X60" s="23" t="s">
        <v>504</v>
      </c>
      <c r="Y60" s="23" t="s">
        <v>504</v>
      </c>
      <c r="Z60" s="23" t="s">
        <v>504</v>
      </c>
      <c r="AA60" s="23" t="s">
        <v>504</v>
      </c>
      <c r="AB60" s="23" t="s">
        <v>504</v>
      </c>
      <c r="AC60" s="23" t="s">
        <v>504</v>
      </c>
      <c r="AD60" s="23" t="s">
        <v>504</v>
      </c>
      <c r="AE60" s="23" t="s">
        <v>504</v>
      </c>
      <c r="AF60" s="23" t="s">
        <v>504</v>
      </c>
      <c r="AG60" s="23" t="s">
        <v>504</v>
      </c>
      <c r="AH60" s="23" t="s">
        <v>504</v>
      </c>
      <c r="AI60" s="23" t="s">
        <v>504</v>
      </c>
      <c r="AJ60" s="23" t="s">
        <v>504</v>
      </c>
      <c r="AK60" s="23" t="s">
        <v>504</v>
      </c>
      <c r="AL60" s="23" t="s">
        <v>504</v>
      </c>
      <c r="AM60" s="23" t="s">
        <v>504</v>
      </c>
      <c r="AN60" s="23" t="s">
        <v>504</v>
      </c>
      <c r="AO60" s="23" t="s">
        <v>504</v>
      </c>
      <c r="AP60" s="23" t="s">
        <v>504</v>
      </c>
      <c r="AQ60" s="23" t="s">
        <v>504</v>
      </c>
      <c r="AR60" s="23" t="s">
        <v>504</v>
      </c>
      <c r="AS60" s="23" t="s">
        <v>504</v>
      </c>
      <c r="AT60" s="23" t="s">
        <v>504</v>
      </c>
      <c r="AU60" s="23" t="s">
        <v>504</v>
      </c>
      <c r="AV60" s="23" t="s">
        <v>504</v>
      </c>
      <c r="AW60" s="23" t="s">
        <v>504</v>
      </c>
      <c r="AX60" s="23" t="s">
        <v>504</v>
      </c>
      <c r="AY60" s="23" t="s">
        <v>504</v>
      </c>
      <c r="AZ60" s="23" t="s">
        <v>504</v>
      </c>
      <c r="BA60" s="23" t="s">
        <v>504</v>
      </c>
      <c r="BB60" s="23" t="s">
        <v>504</v>
      </c>
      <c r="BC60" s="23"/>
      <c r="BD60" s="23"/>
      <c r="BE60" s="23"/>
      <c r="BF60" s="23"/>
      <c r="BG60" s="23"/>
      <c r="BH60" s="30"/>
      <c r="BI60" s="23">
        <v>1</v>
      </c>
      <c r="BJ60" s="23"/>
      <c r="BK60" s="23" t="s">
        <v>504</v>
      </c>
      <c r="BL60" s="23" t="s">
        <v>504</v>
      </c>
      <c r="BM60" s="23" t="s">
        <v>504</v>
      </c>
      <c r="BN60" s="23" t="s">
        <v>504</v>
      </c>
      <c r="BO60" s="23" t="s">
        <v>504</v>
      </c>
      <c r="BP60" s="23" t="s">
        <v>504</v>
      </c>
      <c r="BQ60" s="23" t="s">
        <v>504</v>
      </c>
      <c r="BR60" s="23" t="s">
        <v>504</v>
      </c>
      <c r="BS60" s="23" t="s">
        <v>504</v>
      </c>
      <c r="BT60" s="23" t="s">
        <v>504</v>
      </c>
      <c r="BU60" s="23" t="s">
        <v>504</v>
      </c>
      <c r="BV60" s="23" t="s">
        <v>504</v>
      </c>
      <c r="BW60" s="23" t="s">
        <v>504</v>
      </c>
      <c r="BX60" s="23" t="s">
        <v>504</v>
      </c>
      <c r="BY60" s="23" t="s">
        <v>504</v>
      </c>
      <c r="BZ60" s="23" t="s">
        <v>504</v>
      </c>
      <c r="CA60" s="23" t="s">
        <v>504</v>
      </c>
      <c r="CB60" s="23" t="s">
        <v>504</v>
      </c>
      <c r="CC60" s="23" t="s">
        <v>504</v>
      </c>
      <c r="CD60" s="23" t="s">
        <v>504</v>
      </c>
      <c r="CE60" s="23" t="s">
        <v>504</v>
      </c>
      <c r="CF60" s="23" t="s">
        <v>504</v>
      </c>
      <c r="CG60" s="23"/>
      <c r="CH60" s="23" t="s">
        <v>504</v>
      </c>
      <c r="CI60" s="23" t="s">
        <v>504</v>
      </c>
      <c r="CJ60" s="23" t="s">
        <v>504</v>
      </c>
      <c r="CK60" s="23" t="s">
        <v>504</v>
      </c>
      <c r="CL60" s="23" t="s">
        <v>504</v>
      </c>
      <c r="CM60" s="23" t="s">
        <v>504</v>
      </c>
      <c r="CN60" s="23">
        <v>1</v>
      </c>
      <c r="CO60" s="23" t="s">
        <v>504</v>
      </c>
      <c r="CP60" s="23" t="s">
        <v>504</v>
      </c>
      <c r="CQ60" s="23" t="s">
        <v>504</v>
      </c>
      <c r="CR60" s="23" t="s">
        <v>504</v>
      </c>
      <c r="CS60" s="23" t="s">
        <v>504</v>
      </c>
      <c r="CT60" s="23" t="s">
        <v>504</v>
      </c>
      <c r="CU60" s="23" t="s">
        <v>504</v>
      </c>
      <c r="CV60" s="23" t="s">
        <v>504</v>
      </c>
      <c r="CW60" s="23" t="s">
        <v>504</v>
      </c>
      <c r="CX60" s="23" t="s">
        <v>504</v>
      </c>
      <c r="CY60" s="23" t="s">
        <v>504</v>
      </c>
      <c r="CZ60" s="23" t="s">
        <v>504</v>
      </c>
      <c r="DA60" s="23" t="s">
        <v>504</v>
      </c>
      <c r="DB60" s="23" t="s">
        <v>504</v>
      </c>
      <c r="DC60" s="23" t="s">
        <v>504</v>
      </c>
      <c r="DD60" s="23" t="s">
        <v>504</v>
      </c>
      <c r="DE60" s="23" t="s">
        <v>504</v>
      </c>
    </row>
    <row r="61" spans="2:109" x14ac:dyDescent="0.25">
      <c r="B61" s="27" t="s">
        <v>970</v>
      </c>
      <c r="C61" s="24" t="s">
        <v>504</v>
      </c>
      <c r="D61" s="24" t="s">
        <v>504</v>
      </c>
      <c r="E61" s="24" t="s">
        <v>504</v>
      </c>
      <c r="F61" s="24" t="s">
        <v>504</v>
      </c>
      <c r="G61" s="24" t="s">
        <v>504</v>
      </c>
      <c r="H61" s="24" t="s">
        <v>504</v>
      </c>
      <c r="I61" s="24" t="s">
        <v>504</v>
      </c>
      <c r="J61" s="24" t="s">
        <v>504</v>
      </c>
      <c r="K61" s="24" t="s">
        <v>504</v>
      </c>
      <c r="L61" s="24"/>
      <c r="M61" s="24" t="s">
        <v>504</v>
      </c>
      <c r="N61" s="24" t="s">
        <v>504</v>
      </c>
      <c r="O61" s="24" t="s">
        <v>504</v>
      </c>
      <c r="P61" s="24" t="s">
        <v>504</v>
      </c>
      <c r="Q61" s="24" t="s">
        <v>504</v>
      </c>
      <c r="R61" s="24" t="s">
        <v>504</v>
      </c>
      <c r="S61" s="24" t="s">
        <v>504</v>
      </c>
      <c r="T61" s="24" t="s">
        <v>504</v>
      </c>
      <c r="U61" s="24" t="s">
        <v>504</v>
      </c>
      <c r="V61" s="24" t="s">
        <v>504</v>
      </c>
      <c r="W61" s="24" t="s">
        <v>504</v>
      </c>
      <c r="X61" s="24" t="s">
        <v>504</v>
      </c>
      <c r="Y61" s="24" t="s">
        <v>504</v>
      </c>
      <c r="Z61" s="24" t="s">
        <v>504</v>
      </c>
      <c r="AA61" s="24" t="s">
        <v>504</v>
      </c>
      <c r="AB61" s="24" t="s">
        <v>504</v>
      </c>
      <c r="AC61" s="24" t="s">
        <v>504</v>
      </c>
      <c r="AD61" s="24" t="s">
        <v>504</v>
      </c>
      <c r="AE61" s="24" t="s">
        <v>504</v>
      </c>
      <c r="AF61" s="24" t="s">
        <v>504</v>
      </c>
      <c r="AG61" s="24" t="s">
        <v>504</v>
      </c>
      <c r="AH61" s="24" t="s">
        <v>504</v>
      </c>
      <c r="AI61" s="24" t="s">
        <v>504</v>
      </c>
      <c r="AJ61" s="24" t="s">
        <v>504</v>
      </c>
      <c r="AK61" s="24" t="s">
        <v>504</v>
      </c>
      <c r="AL61" s="24" t="s">
        <v>504</v>
      </c>
      <c r="AM61" s="24" t="s">
        <v>504</v>
      </c>
      <c r="AN61" s="24" t="s">
        <v>504</v>
      </c>
      <c r="AO61" s="24" t="s">
        <v>504</v>
      </c>
      <c r="AP61" s="24" t="s">
        <v>504</v>
      </c>
      <c r="AQ61" s="24" t="s">
        <v>504</v>
      </c>
      <c r="AR61" s="24" t="s">
        <v>504</v>
      </c>
      <c r="AS61" s="24" t="s">
        <v>504</v>
      </c>
      <c r="AT61" s="24" t="s">
        <v>504</v>
      </c>
      <c r="AU61" s="24" t="s">
        <v>504</v>
      </c>
      <c r="AV61" s="24" t="s">
        <v>504</v>
      </c>
      <c r="AW61" s="24" t="s">
        <v>504</v>
      </c>
      <c r="AX61" s="24" t="s">
        <v>504</v>
      </c>
      <c r="AY61" s="24" t="s">
        <v>504</v>
      </c>
      <c r="AZ61" s="24" t="s">
        <v>504</v>
      </c>
      <c r="BA61" s="24" t="s">
        <v>504</v>
      </c>
      <c r="BB61" s="24" t="s">
        <v>504</v>
      </c>
      <c r="BC61" s="24"/>
      <c r="BD61" s="24"/>
      <c r="BE61" s="24"/>
      <c r="BF61" s="24"/>
      <c r="BG61" s="24"/>
      <c r="BH61" s="24">
        <v>1</v>
      </c>
      <c r="BI61" s="29"/>
      <c r="BJ61" s="24"/>
      <c r="BK61" s="24" t="s">
        <v>504</v>
      </c>
      <c r="BL61" s="24" t="s">
        <v>504</v>
      </c>
      <c r="BM61" s="24" t="s">
        <v>504</v>
      </c>
      <c r="BN61" s="24" t="s">
        <v>504</v>
      </c>
      <c r="BO61" s="24" t="s">
        <v>504</v>
      </c>
      <c r="BP61" s="24" t="s">
        <v>504</v>
      </c>
      <c r="BQ61" s="24" t="s">
        <v>504</v>
      </c>
      <c r="BR61" s="24" t="s">
        <v>504</v>
      </c>
      <c r="BS61" s="24" t="s">
        <v>504</v>
      </c>
      <c r="BT61" s="24" t="s">
        <v>504</v>
      </c>
      <c r="BU61" s="24" t="s">
        <v>504</v>
      </c>
      <c r="BV61" s="24" t="s">
        <v>504</v>
      </c>
      <c r="BW61" s="24" t="s">
        <v>504</v>
      </c>
      <c r="BX61" s="24" t="s">
        <v>504</v>
      </c>
      <c r="BY61" s="24" t="s">
        <v>504</v>
      </c>
      <c r="BZ61" s="24" t="s">
        <v>504</v>
      </c>
      <c r="CA61" s="24" t="s">
        <v>504</v>
      </c>
      <c r="CB61" s="24" t="s">
        <v>504</v>
      </c>
      <c r="CC61" s="24" t="s">
        <v>504</v>
      </c>
      <c r="CD61" s="24" t="s">
        <v>504</v>
      </c>
      <c r="CE61" s="24" t="s">
        <v>504</v>
      </c>
      <c r="CF61" s="24" t="s">
        <v>504</v>
      </c>
      <c r="CG61" s="24"/>
      <c r="CH61" s="24" t="s">
        <v>504</v>
      </c>
      <c r="CI61" s="24" t="s">
        <v>504</v>
      </c>
      <c r="CJ61" s="24" t="s">
        <v>504</v>
      </c>
      <c r="CK61" s="24" t="s">
        <v>504</v>
      </c>
      <c r="CL61" s="24" t="s">
        <v>504</v>
      </c>
      <c r="CM61" s="24" t="s">
        <v>504</v>
      </c>
      <c r="CN61" s="24">
        <v>1</v>
      </c>
      <c r="CO61" s="24" t="s">
        <v>504</v>
      </c>
      <c r="CP61" s="24" t="s">
        <v>504</v>
      </c>
      <c r="CQ61" s="24" t="s">
        <v>504</v>
      </c>
      <c r="CR61" s="24" t="s">
        <v>504</v>
      </c>
      <c r="CS61" s="24" t="s">
        <v>504</v>
      </c>
      <c r="CT61" s="24" t="s">
        <v>504</v>
      </c>
      <c r="CU61" s="24" t="s">
        <v>504</v>
      </c>
      <c r="CV61" s="24" t="s">
        <v>504</v>
      </c>
      <c r="CW61" s="24" t="s">
        <v>504</v>
      </c>
      <c r="CX61" s="24" t="s">
        <v>504</v>
      </c>
      <c r="CY61" s="24" t="s">
        <v>504</v>
      </c>
      <c r="CZ61" s="24" t="s">
        <v>504</v>
      </c>
      <c r="DA61" s="24" t="s">
        <v>504</v>
      </c>
      <c r="DB61" s="24" t="s">
        <v>504</v>
      </c>
      <c r="DC61" s="24" t="s">
        <v>504</v>
      </c>
      <c r="DD61" s="24" t="s">
        <v>504</v>
      </c>
      <c r="DE61" s="24" t="s">
        <v>504</v>
      </c>
    </row>
    <row r="62" spans="2:109" x14ac:dyDescent="0.25">
      <c r="B62" s="28" t="s">
        <v>152</v>
      </c>
      <c r="C62" s="23" t="s">
        <v>504</v>
      </c>
      <c r="D62" s="23" t="s">
        <v>504</v>
      </c>
      <c r="E62" s="23" t="s">
        <v>504</v>
      </c>
      <c r="F62" s="23" t="s">
        <v>504</v>
      </c>
      <c r="G62" s="23" t="s">
        <v>504</v>
      </c>
      <c r="H62" s="23" t="s">
        <v>504</v>
      </c>
      <c r="I62" s="23" t="s">
        <v>504</v>
      </c>
      <c r="J62" s="23" t="s">
        <v>504</v>
      </c>
      <c r="K62" s="23" t="s">
        <v>504</v>
      </c>
      <c r="L62" s="23"/>
      <c r="M62" s="23" t="s">
        <v>504</v>
      </c>
      <c r="N62" s="23" t="s">
        <v>504</v>
      </c>
      <c r="O62" s="23" t="s">
        <v>504</v>
      </c>
      <c r="P62" s="23" t="s">
        <v>504</v>
      </c>
      <c r="Q62" s="23" t="s">
        <v>504</v>
      </c>
      <c r="R62" s="23" t="s">
        <v>504</v>
      </c>
      <c r="S62" s="23" t="s">
        <v>504</v>
      </c>
      <c r="T62" s="23" t="s">
        <v>504</v>
      </c>
      <c r="U62" s="23" t="s">
        <v>504</v>
      </c>
      <c r="V62" s="23" t="s">
        <v>504</v>
      </c>
      <c r="W62" s="23" t="s">
        <v>504</v>
      </c>
      <c r="X62" s="23" t="s">
        <v>504</v>
      </c>
      <c r="Y62" s="23" t="s">
        <v>504</v>
      </c>
      <c r="Z62" s="23" t="s">
        <v>504</v>
      </c>
      <c r="AA62" s="23" t="s">
        <v>504</v>
      </c>
      <c r="AB62" s="23" t="s">
        <v>504</v>
      </c>
      <c r="AC62" s="23" t="s">
        <v>504</v>
      </c>
      <c r="AD62" s="23" t="s">
        <v>504</v>
      </c>
      <c r="AE62" s="23" t="s">
        <v>504</v>
      </c>
      <c r="AF62" s="23" t="s">
        <v>504</v>
      </c>
      <c r="AG62" s="23" t="s">
        <v>504</v>
      </c>
      <c r="AH62" s="23" t="s">
        <v>504</v>
      </c>
      <c r="AI62" s="23" t="s">
        <v>504</v>
      </c>
      <c r="AJ62" s="23" t="s">
        <v>504</v>
      </c>
      <c r="AK62" s="23" t="s">
        <v>504</v>
      </c>
      <c r="AL62" s="23" t="s">
        <v>504</v>
      </c>
      <c r="AM62" s="23" t="s">
        <v>504</v>
      </c>
      <c r="AN62" s="23" t="s">
        <v>504</v>
      </c>
      <c r="AO62" s="23" t="s">
        <v>504</v>
      </c>
      <c r="AP62" s="23" t="s">
        <v>504</v>
      </c>
      <c r="AQ62" s="23" t="s">
        <v>504</v>
      </c>
      <c r="AR62" s="23" t="s">
        <v>504</v>
      </c>
      <c r="AS62" s="23" t="s">
        <v>504</v>
      </c>
      <c r="AT62" s="23" t="s">
        <v>504</v>
      </c>
      <c r="AU62" s="23" t="s">
        <v>504</v>
      </c>
      <c r="AV62" s="23" t="s">
        <v>504</v>
      </c>
      <c r="AW62" s="23" t="s">
        <v>504</v>
      </c>
      <c r="AX62" s="23" t="s">
        <v>504</v>
      </c>
      <c r="AY62" s="23" t="s">
        <v>504</v>
      </c>
      <c r="AZ62" s="23" t="s">
        <v>504</v>
      </c>
      <c r="BA62" s="23" t="s">
        <v>504</v>
      </c>
      <c r="BB62" s="23" t="s">
        <v>504</v>
      </c>
      <c r="BC62" s="23"/>
      <c r="BD62" s="23"/>
      <c r="BE62" s="23"/>
      <c r="BF62" s="23"/>
      <c r="BG62" s="23"/>
      <c r="BH62" s="23"/>
      <c r="BI62" s="23"/>
      <c r="BJ62" s="30"/>
      <c r="BK62" s="23">
        <v>1</v>
      </c>
      <c r="BL62" s="23" t="s">
        <v>504</v>
      </c>
      <c r="BM62" s="23" t="s">
        <v>504</v>
      </c>
      <c r="BN62" s="23" t="s">
        <v>504</v>
      </c>
      <c r="BO62" s="23" t="s">
        <v>504</v>
      </c>
      <c r="BP62" s="23" t="s">
        <v>504</v>
      </c>
      <c r="BQ62" s="23" t="s">
        <v>504</v>
      </c>
      <c r="BR62" s="23" t="s">
        <v>504</v>
      </c>
      <c r="BS62" s="23" t="s">
        <v>504</v>
      </c>
      <c r="BT62" s="23" t="s">
        <v>504</v>
      </c>
      <c r="BU62" s="23" t="s">
        <v>504</v>
      </c>
      <c r="BV62" s="23" t="s">
        <v>504</v>
      </c>
      <c r="BW62" s="23" t="s">
        <v>504</v>
      </c>
      <c r="BX62" s="23" t="s">
        <v>504</v>
      </c>
      <c r="BY62" s="23" t="s">
        <v>504</v>
      </c>
      <c r="BZ62" s="23" t="s">
        <v>504</v>
      </c>
      <c r="CA62" s="23" t="s">
        <v>504</v>
      </c>
      <c r="CB62" s="23" t="s">
        <v>504</v>
      </c>
      <c r="CC62" s="23" t="s">
        <v>504</v>
      </c>
      <c r="CD62" s="23" t="s">
        <v>504</v>
      </c>
      <c r="CE62" s="23" t="s">
        <v>504</v>
      </c>
      <c r="CF62" s="23" t="s">
        <v>504</v>
      </c>
      <c r="CG62" s="23"/>
      <c r="CH62" s="23" t="s">
        <v>504</v>
      </c>
      <c r="CI62" s="23" t="s">
        <v>504</v>
      </c>
      <c r="CJ62" s="23" t="s">
        <v>504</v>
      </c>
      <c r="CK62" s="23" t="s">
        <v>504</v>
      </c>
      <c r="CL62" s="23" t="s">
        <v>504</v>
      </c>
      <c r="CM62" s="23" t="s">
        <v>504</v>
      </c>
      <c r="CN62" s="23" t="s">
        <v>504</v>
      </c>
      <c r="CO62" s="23" t="s">
        <v>504</v>
      </c>
      <c r="CP62" s="23" t="s">
        <v>504</v>
      </c>
      <c r="CQ62" s="23" t="s">
        <v>504</v>
      </c>
      <c r="CR62" s="23" t="s">
        <v>504</v>
      </c>
      <c r="CS62" s="23" t="s">
        <v>504</v>
      </c>
      <c r="CT62" s="23" t="s">
        <v>504</v>
      </c>
      <c r="CU62" s="23" t="s">
        <v>504</v>
      </c>
      <c r="CV62" s="23" t="s">
        <v>504</v>
      </c>
      <c r="CW62" s="23" t="s">
        <v>504</v>
      </c>
      <c r="CX62" s="23" t="s">
        <v>504</v>
      </c>
      <c r="CY62" s="23" t="s">
        <v>504</v>
      </c>
      <c r="CZ62" s="23" t="s">
        <v>504</v>
      </c>
      <c r="DA62" s="23" t="s">
        <v>504</v>
      </c>
      <c r="DB62" s="23" t="s">
        <v>504</v>
      </c>
      <c r="DC62" s="23" t="s">
        <v>504</v>
      </c>
      <c r="DD62" s="23" t="s">
        <v>504</v>
      </c>
      <c r="DE62" s="23" t="s">
        <v>504</v>
      </c>
    </row>
    <row r="63" spans="2:109" x14ac:dyDescent="0.25">
      <c r="B63" s="27" t="s">
        <v>498</v>
      </c>
      <c r="C63" s="24" t="s">
        <v>504</v>
      </c>
      <c r="D63" s="24" t="s">
        <v>504</v>
      </c>
      <c r="E63" s="24" t="s">
        <v>504</v>
      </c>
      <c r="F63" s="24" t="s">
        <v>504</v>
      </c>
      <c r="G63" s="24" t="s">
        <v>504</v>
      </c>
      <c r="H63" s="24" t="s">
        <v>504</v>
      </c>
      <c r="I63" s="24" t="s">
        <v>504</v>
      </c>
      <c r="J63" s="24" t="s">
        <v>504</v>
      </c>
      <c r="K63" s="24" t="s">
        <v>504</v>
      </c>
      <c r="L63" s="24"/>
      <c r="M63" s="24" t="s">
        <v>504</v>
      </c>
      <c r="N63" s="24" t="s">
        <v>504</v>
      </c>
      <c r="O63" s="24" t="s">
        <v>504</v>
      </c>
      <c r="P63" s="24" t="s">
        <v>504</v>
      </c>
      <c r="Q63" s="24" t="s">
        <v>504</v>
      </c>
      <c r="R63" s="24" t="s">
        <v>504</v>
      </c>
      <c r="S63" s="24" t="s">
        <v>504</v>
      </c>
      <c r="T63" s="24" t="s">
        <v>504</v>
      </c>
      <c r="U63" s="24" t="s">
        <v>504</v>
      </c>
      <c r="V63" s="24" t="s">
        <v>504</v>
      </c>
      <c r="W63" s="24" t="s">
        <v>504</v>
      </c>
      <c r="X63" s="24" t="s">
        <v>504</v>
      </c>
      <c r="Y63" s="24" t="s">
        <v>504</v>
      </c>
      <c r="Z63" s="24" t="s">
        <v>504</v>
      </c>
      <c r="AA63" s="24" t="s">
        <v>504</v>
      </c>
      <c r="AB63" s="24" t="s">
        <v>504</v>
      </c>
      <c r="AC63" s="24" t="s">
        <v>504</v>
      </c>
      <c r="AD63" s="24" t="s">
        <v>504</v>
      </c>
      <c r="AE63" s="24" t="s">
        <v>504</v>
      </c>
      <c r="AF63" s="24" t="s">
        <v>504</v>
      </c>
      <c r="AG63" s="24" t="s">
        <v>504</v>
      </c>
      <c r="AH63" s="24" t="s">
        <v>504</v>
      </c>
      <c r="AI63" s="24" t="s">
        <v>504</v>
      </c>
      <c r="AJ63" s="24" t="s">
        <v>504</v>
      </c>
      <c r="AK63" s="24" t="s">
        <v>504</v>
      </c>
      <c r="AL63" s="24" t="s">
        <v>504</v>
      </c>
      <c r="AM63" s="24" t="s">
        <v>504</v>
      </c>
      <c r="AN63" s="24" t="s">
        <v>504</v>
      </c>
      <c r="AO63" s="24" t="s">
        <v>504</v>
      </c>
      <c r="AP63" s="24" t="s">
        <v>504</v>
      </c>
      <c r="AQ63" s="24" t="s">
        <v>504</v>
      </c>
      <c r="AR63" s="24" t="s">
        <v>504</v>
      </c>
      <c r="AS63" s="24" t="s">
        <v>504</v>
      </c>
      <c r="AT63" s="24" t="s">
        <v>504</v>
      </c>
      <c r="AU63" s="24" t="s">
        <v>504</v>
      </c>
      <c r="AV63" s="24" t="s">
        <v>504</v>
      </c>
      <c r="AW63" s="24" t="s">
        <v>504</v>
      </c>
      <c r="AX63" s="24" t="s">
        <v>504</v>
      </c>
      <c r="AY63" s="24" t="s">
        <v>504</v>
      </c>
      <c r="AZ63" s="24" t="s">
        <v>504</v>
      </c>
      <c r="BA63" s="24" t="s">
        <v>504</v>
      </c>
      <c r="BB63" s="24" t="s">
        <v>504</v>
      </c>
      <c r="BC63" s="24" t="s">
        <v>504</v>
      </c>
      <c r="BD63" s="24" t="s">
        <v>504</v>
      </c>
      <c r="BE63" s="24"/>
      <c r="BF63" s="24" t="s">
        <v>504</v>
      </c>
      <c r="BG63" s="24" t="s">
        <v>504</v>
      </c>
      <c r="BH63" s="24" t="s">
        <v>504</v>
      </c>
      <c r="BI63" s="24" t="s">
        <v>504</v>
      </c>
      <c r="BJ63" s="24">
        <v>1</v>
      </c>
      <c r="BK63" s="29"/>
      <c r="BL63" s="24"/>
      <c r="BM63" s="24"/>
      <c r="BN63" s="24"/>
      <c r="BO63" s="24" t="s">
        <v>504</v>
      </c>
      <c r="BP63" s="24" t="s">
        <v>504</v>
      </c>
      <c r="BQ63" s="24" t="s">
        <v>504</v>
      </c>
      <c r="BR63" s="24" t="s">
        <v>504</v>
      </c>
      <c r="BS63" s="24" t="s">
        <v>504</v>
      </c>
      <c r="BT63" s="24" t="s">
        <v>504</v>
      </c>
      <c r="BU63" s="24" t="s">
        <v>504</v>
      </c>
      <c r="BV63" s="24" t="s">
        <v>504</v>
      </c>
      <c r="BW63" s="24" t="s">
        <v>504</v>
      </c>
      <c r="BX63" s="24" t="s">
        <v>504</v>
      </c>
      <c r="BY63" s="24" t="s">
        <v>504</v>
      </c>
      <c r="BZ63" s="24" t="s">
        <v>504</v>
      </c>
      <c r="CA63" s="24" t="s">
        <v>504</v>
      </c>
      <c r="CB63" s="24" t="s">
        <v>504</v>
      </c>
      <c r="CC63" s="24" t="s">
        <v>504</v>
      </c>
      <c r="CD63" s="24" t="s">
        <v>504</v>
      </c>
      <c r="CE63" s="24" t="s">
        <v>504</v>
      </c>
      <c r="CF63" s="24" t="s">
        <v>504</v>
      </c>
      <c r="CG63" s="24"/>
      <c r="CH63" s="24" t="s">
        <v>504</v>
      </c>
      <c r="CI63" s="24" t="s">
        <v>504</v>
      </c>
      <c r="CJ63" s="24" t="s">
        <v>504</v>
      </c>
      <c r="CK63" s="24" t="s">
        <v>504</v>
      </c>
      <c r="CL63" s="24" t="s">
        <v>504</v>
      </c>
      <c r="CM63" s="24" t="s">
        <v>504</v>
      </c>
      <c r="CN63" s="24" t="s">
        <v>504</v>
      </c>
      <c r="CO63" s="24" t="s">
        <v>504</v>
      </c>
      <c r="CP63" s="24" t="s">
        <v>504</v>
      </c>
      <c r="CQ63" s="24" t="s">
        <v>504</v>
      </c>
      <c r="CR63" s="24" t="s">
        <v>504</v>
      </c>
      <c r="CS63" s="24" t="s">
        <v>504</v>
      </c>
      <c r="CT63" s="24" t="s">
        <v>504</v>
      </c>
      <c r="CU63" s="24" t="s">
        <v>504</v>
      </c>
      <c r="CV63" s="24" t="s">
        <v>504</v>
      </c>
      <c r="CW63" s="24" t="s">
        <v>504</v>
      </c>
      <c r="CX63" s="24" t="s">
        <v>504</v>
      </c>
      <c r="CY63" s="24" t="s">
        <v>504</v>
      </c>
      <c r="CZ63" s="24" t="s">
        <v>504</v>
      </c>
      <c r="DA63" s="24" t="s">
        <v>504</v>
      </c>
      <c r="DB63" s="24" t="s">
        <v>504</v>
      </c>
      <c r="DC63" s="24" t="s">
        <v>504</v>
      </c>
      <c r="DD63" s="24" t="s">
        <v>504</v>
      </c>
      <c r="DE63" s="24" t="s">
        <v>504</v>
      </c>
    </row>
    <row r="64" spans="2:109" x14ac:dyDescent="0.25">
      <c r="B64" s="28" t="s">
        <v>88</v>
      </c>
      <c r="C64" s="23" t="s">
        <v>504</v>
      </c>
      <c r="D64" s="23" t="s">
        <v>504</v>
      </c>
      <c r="E64" s="23" t="s">
        <v>504</v>
      </c>
      <c r="F64" s="23" t="s">
        <v>504</v>
      </c>
      <c r="G64" s="23" t="s">
        <v>504</v>
      </c>
      <c r="H64" s="23" t="s">
        <v>504</v>
      </c>
      <c r="I64" s="23" t="s">
        <v>504</v>
      </c>
      <c r="J64" s="23" t="s">
        <v>504</v>
      </c>
      <c r="K64" s="23" t="s">
        <v>504</v>
      </c>
      <c r="L64" s="23"/>
      <c r="M64" s="23" t="s">
        <v>504</v>
      </c>
      <c r="N64" s="23" t="s">
        <v>504</v>
      </c>
      <c r="O64" s="23" t="s">
        <v>504</v>
      </c>
      <c r="P64" s="23" t="s">
        <v>504</v>
      </c>
      <c r="Q64" s="23" t="s">
        <v>504</v>
      </c>
      <c r="R64" s="23" t="s">
        <v>504</v>
      </c>
      <c r="S64" s="23" t="s">
        <v>504</v>
      </c>
      <c r="T64" s="23" t="s">
        <v>504</v>
      </c>
      <c r="U64" s="23" t="s">
        <v>504</v>
      </c>
      <c r="V64" s="23" t="s">
        <v>504</v>
      </c>
      <c r="W64" s="23" t="s">
        <v>504</v>
      </c>
      <c r="X64" s="23" t="s">
        <v>504</v>
      </c>
      <c r="Y64" s="23" t="s">
        <v>504</v>
      </c>
      <c r="Z64" s="23" t="s">
        <v>504</v>
      </c>
      <c r="AA64" s="23" t="s">
        <v>504</v>
      </c>
      <c r="AB64" s="23" t="s">
        <v>504</v>
      </c>
      <c r="AC64" s="23" t="s">
        <v>504</v>
      </c>
      <c r="AD64" s="23" t="s">
        <v>504</v>
      </c>
      <c r="AE64" s="23" t="s">
        <v>504</v>
      </c>
      <c r="AF64" s="23" t="s">
        <v>504</v>
      </c>
      <c r="AG64" s="23" t="s">
        <v>504</v>
      </c>
      <c r="AH64" s="23" t="s">
        <v>504</v>
      </c>
      <c r="AI64" s="23" t="s">
        <v>504</v>
      </c>
      <c r="AJ64" s="23" t="s">
        <v>504</v>
      </c>
      <c r="AK64" s="23" t="s">
        <v>504</v>
      </c>
      <c r="AL64" s="23" t="s">
        <v>504</v>
      </c>
      <c r="AM64" s="23" t="s">
        <v>504</v>
      </c>
      <c r="AN64" s="23" t="s">
        <v>504</v>
      </c>
      <c r="AO64" s="23" t="s">
        <v>504</v>
      </c>
      <c r="AP64" s="23">
        <v>1</v>
      </c>
      <c r="AQ64" s="23" t="s">
        <v>504</v>
      </c>
      <c r="AR64" s="23" t="s">
        <v>504</v>
      </c>
      <c r="AS64" s="23" t="s">
        <v>504</v>
      </c>
      <c r="AT64" s="23" t="s">
        <v>504</v>
      </c>
      <c r="AU64" s="23" t="s">
        <v>504</v>
      </c>
      <c r="AV64" s="23" t="s">
        <v>504</v>
      </c>
      <c r="AW64" s="23" t="s">
        <v>504</v>
      </c>
      <c r="AX64" s="23" t="s">
        <v>504</v>
      </c>
      <c r="AY64" s="23" t="s">
        <v>504</v>
      </c>
      <c r="AZ64" s="23" t="s">
        <v>504</v>
      </c>
      <c r="BA64" s="23" t="s">
        <v>504</v>
      </c>
      <c r="BB64" s="23" t="s">
        <v>504</v>
      </c>
      <c r="BC64" s="23" t="s">
        <v>504</v>
      </c>
      <c r="BD64" s="23" t="s">
        <v>504</v>
      </c>
      <c r="BE64" s="23"/>
      <c r="BF64" s="23" t="s">
        <v>504</v>
      </c>
      <c r="BG64" s="23" t="s">
        <v>504</v>
      </c>
      <c r="BH64" s="23" t="s">
        <v>504</v>
      </c>
      <c r="BI64" s="23" t="s">
        <v>504</v>
      </c>
      <c r="BJ64" s="23" t="s">
        <v>504</v>
      </c>
      <c r="BK64" s="23"/>
      <c r="BL64" s="30"/>
      <c r="BM64" s="23"/>
      <c r="BN64" s="23"/>
      <c r="BO64" s="23" t="s">
        <v>504</v>
      </c>
      <c r="BP64" s="23" t="s">
        <v>504</v>
      </c>
      <c r="BQ64" s="23" t="s">
        <v>504</v>
      </c>
      <c r="BR64" s="23" t="s">
        <v>504</v>
      </c>
      <c r="BS64" s="23" t="s">
        <v>504</v>
      </c>
      <c r="BT64" s="23" t="s">
        <v>504</v>
      </c>
      <c r="BU64" s="23" t="s">
        <v>504</v>
      </c>
      <c r="BV64" s="23" t="s">
        <v>504</v>
      </c>
      <c r="BW64" s="23" t="s">
        <v>504</v>
      </c>
      <c r="BX64" s="23" t="s">
        <v>504</v>
      </c>
      <c r="BY64" s="23" t="s">
        <v>504</v>
      </c>
      <c r="BZ64" s="23" t="s">
        <v>504</v>
      </c>
      <c r="CA64" s="23" t="s">
        <v>504</v>
      </c>
      <c r="CB64" s="23" t="s">
        <v>504</v>
      </c>
      <c r="CC64" s="23" t="s">
        <v>504</v>
      </c>
      <c r="CD64" s="23" t="s">
        <v>504</v>
      </c>
      <c r="CE64" s="23" t="s">
        <v>504</v>
      </c>
      <c r="CF64" s="23" t="s">
        <v>504</v>
      </c>
      <c r="CG64" s="23"/>
      <c r="CH64" s="23" t="s">
        <v>504</v>
      </c>
      <c r="CI64" s="23" t="s">
        <v>504</v>
      </c>
      <c r="CJ64" s="23" t="s">
        <v>504</v>
      </c>
      <c r="CK64" s="23" t="s">
        <v>504</v>
      </c>
      <c r="CL64" s="23" t="s">
        <v>504</v>
      </c>
      <c r="CM64" s="23" t="s">
        <v>504</v>
      </c>
      <c r="CN64" s="23" t="s">
        <v>504</v>
      </c>
      <c r="CO64" s="23" t="s">
        <v>504</v>
      </c>
      <c r="CP64" s="23" t="s">
        <v>504</v>
      </c>
      <c r="CQ64" s="23" t="s">
        <v>504</v>
      </c>
      <c r="CR64" s="23" t="s">
        <v>504</v>
      </c>
      <c r="CS64" s="23" t="s">
        <v>504</v>
      </c>
      <c r="CT64" s="23" t="s">
        <v>504</v>
      </c>
      <c r="CU64" s="23" t="s">
        <v>504</v>
      </c>
      <c r="CV64" s="23" t="s">
        <v>504</v>
      </c>
      <c r="CW64" s="23" t="s">
        <v>504</v>
      </c>
      <c r="CX64" s="23" t="s">
        <v>504</v>
      </c>
      <c r="CY64" s="23" t="s">
        <v>504</v>
      </c>
      <c r="CZ64" s="23" t="s">
        <v>504</v>
      </c>
      <c r="DA64" s="23" t="s">
        <v>504</v>
      </c>
      <c r="DB64" s="23" t="s">
        <v>504</v>
      </c>
      <c r="DC64" s="23" t="s">
        <v>504</v>
      </c>
      <c r="DD64" s="23" t="s">
        <v>504</v>
      </c>
      <c r="DE64" s="23" t="s">
        <v>504</v>
      </c>
    </row>
    <row r="65" spans="2:109" x14ac:dyDescent="0.25">
      <c r="B65" s="27" t="s">
        <v>193</v>
      </c>
      <c r="C65" s="24" t="s">
        <v>504</v>
      </c>
      <c r="D65" s="24" t="s">
        <v>504</v>
      </c>
      <c r="E65" s="24" t="s">
        <v>504</v>
      </c>
      <c r="F65" s="24" t="s">
        <v>504</v>
      </c>
      <c r="G65" s="24" t="s">
        <v>504</v>
      </c>
      <c r="H65" s="24" t="s">
        <v>504</v>
      </c>
      <c r="I65" s="24" t="s">
        <v>504</v>
      </c>
      <c r="J65" s="24" t="s">
        <v>504</v>
      </c>
      <c r="K65" s="24" t="s">
        <v>504</v>
      </c>
      <c r="L65" s="24"/>
      <c r="M65" s="24" t="s">
        <v>504</v>
      </c>
      <c r="N65" s="24" t="s">
        <v>504</v>
      </c>
      <c r="O65" s="24" t="s">
        <v>504</v>
      </c>
      <c r="P65" s="24" t="s">
        <v>504</v>
      </c>
      <c r="Q65" s="24" t="s">
        <v>504</v>
      </c>
      <c r="R65" s="24" t="s">
        <v>504</v>
      </c>
      <c r="S65" s="24" t="s">
        <v>504</v>
      </c>
      <c r="T65" s="24" t="s">
        <v>504</v>
      </c>
      <c r="U65" s="24" t="s">
        <v>504</v>
      </c>
      <c r="V65" s="24" t="s">
        <v>504</v>
      </c>
      <c r="W65" s="24" t="s">
        <v>504</v>
      </c>
      <c r="X65" s="24" t="s">
        <v>504</v>
      </c>
      <c r="Y65" s="24" t="s">
        <v>504</v>
      </c>
      <c r="Z65" s="24" t="s">
        <v>504</v>
      </c>
      <c r="AA65" s="24" t="s">
        <v>504</v>
      </c>
      <c r="AB65" s="24" t="s">
        <v>504</v>
      </c>
      <c r="AC65" s="24" t="s">
        <v>504</v>
      </c>
      <c r="AD65" s="24" t="s">
        <v>504</v>
      </c>
      <c r="AE65" s="24" t="s">
        <v>504</v>
      </c>
      <c r="AF65" s="24" t="s">
        <v>504</v>
      </c>
      <c r="AG65" s="24" t="s">
        <v>504</v>
      </c>
      <c r="AH65" s="24" t="s">
        <v>504</v>
      </c>
      <c r="AI65" s="24" t="s">
        <v>504</v>
      </c>
      <c r="AJ65" s="24" t="s">
        <v>504</v>
      </c>
      <c r="AK65" s="24" t="s">
        <v>504</v>
      </c>
      <c r="AL65" s="24" t="s">
        <v>504</v>
      </c>
      <c r="AM65" s="24" t="s">
        <v>504</v>
      </c>
      <c r="AN65" s="24" t="s">
        <v>504</v>
      </c>
      <c r="AO65" s="24" t="s">
        <v>504</v>
      </c>
      <c r="AP65" s="24" t="s">
        <v>504</v>
      </c>
      <c r="AQ65" s="24" t="s">
        <v>504</v>
      </c>
      <c r="AR65" s="24" t="s">
        <v>504</v>
      </c>
      <c r="AS65" s="24" t="s">
        <v>504</v>
      </c>
      <c r="AT65" s="24" t="s">
        <v>504</v>
      </c>
      <c r="AU65" s="24" t="s">
        <v>504</v>
      </c>
      <c r="AV65" s="24" t="s">
        <v>504</v>
      </c>
      <c r="AW65" s="24" t="s">
        <v>504</v>
      </c>
      <c r="AX65" s="24" t="s">
        <v>504</v>
      </c>
      <c r="AY65" s="24" t="s">
        <v>504</v>
      </c>
      <c r="AZ65" s="24" t="s">
        <v>504</v>
      </c>
      <c r="BA65" s="24" t="s">
        <v>504</v>
      </c>
      <c r="BB65" s="24" t="s">
        <v>504</v>
      </c>
      <c r="BC65" s="24" t="s">
        <v>504</v>
      </c>
      <c r="BD65" s="24" t="s">
        <v>504</v>
      </c>
      <c r="BE65" s="24"/>
      <c r="BF65" s="24" t="s">
        <v>504</v>
      </c>
      <c r="BG65" s="24" t="s">
        <v>504</v>
      </c>
      <c r="BH65" s="24" t="s">
        <v>504</v>
      </c>
      <c r="BI65" s="24" t="s">
        <v>504</v>
      </c>
      <c r="BJ65" s="24" t="s">
        <v>504</v>
      </c>
      <c r="BK65" s="24"/>
      <c r="BL65" s="24"/>
      <c r="BM65" s="29"/>
      <c r="BN65" s="24"/>
      <c r="BO65" s="24" t="s">
        <v>504</v>
      </c>
      <c r="BP65" s="24" t="s">
        <v>504</v>
      </c>
      <c r="BQ65" s="24" t="s">
        <v>504</v>
      </c>
      <c r="BR65" s="24" t="s">
        <v>504</v>
      </c>
      <c r="BS65" s="24" t="s">
        <v>504</v>
      </c>
      <c r="BT65" s="24" t="s">
        <v>504</v>
      </c>
      <c r="BU65" s="24" t="s">
        <v>504</v>
      </c>
      <c r="BV65" s="24" t="s">
        <v>504</v>
      </c>
      <c r="BW65" s="24" t="s">
        <v>504</v>
      </c>
      <c r="BX65" s="24" t="s">
        <v>504</v>
      </c>
      <c r="BY65" s="24" t="s">
        <v>504</v>
      </c>
      <c r="BZ65" s="24" t="s">
        <v>504</v>
      </c>
      <c r="CA65" s="24" t="s">
        <v>504</v>
      </c>
      <c r="CB65" s="24" t="s">
        <v>504</v>
      </c>
      <c r="CC65" s="24" t="s">
        <v>504</v>
      </c>
      <c r="CD65" s="24" t="s">
        <v>504</v>
      </c>
      <c r="CE65" s="24" t="s">
        <v>504</v>
      </c>
      <c r="CF65" s="24" t="s">
        <v>504</v>
      </c>
      <c r="CG65" s="24"/>
      <c r="CH65" s="24">
        <v>1</v>
      </c>
      <c r="CI65" s="24" t="s">
        <v>504</v>
      </c>
      <c r="CJ65" s="24" t="s">
        <v>504</v>
      </c>
      <c r="CK65" s="24" t="s">
        <v>504</v>
      </c>
      <c r="CL65" s="24" t="s">
        <v>504</v>
      </c>
      <c r="CM65" s="24" t="s">
        <v>504</v>
      </c>
      <c r="CN65" s="24" t="s">
        <v>504</v>
      </c>
      <c r="CO65" s="24" t="s">
        <v>504</v>
      </c>
      <c r="CP65" s="24" t="s">
        <v>504</v>
      </c>
      <c r="CQ65" s="24" t="s">
        <v>504</v>
      </c>
      <c r="CR65" s="24" t="s">
        <v>504</v>
      </c>
      <c r="CS65" s="24" t="s">
        <v>504</v>
      </c>
      <c r="CT65" s="24" t="s">
        <v>504</v>
      </c>
      <c r="CU65" s="24" t="s">
        <v>504</v>
      </c>
      <c r="CV65" s="24" t="s">
        <v>504</v>
      </c>
      <c r="CW65" s="24" t="s">
        <v>504</v>
      </c>
      <c r="CX65" s="24" t="s">
        <v>504</v>
      </c>
      <c r="CY65" s="24" t="s">
        <v>504</v>
      </c>
      <c r="CZ65" s="24" t="s">
        <v>504</v>
      </c>
      <c r="DA65" s="24" t="s">
        <v>504</v>
      </c>
      <c r="DB65" s="24" t="s">
        <v>504</v>
      </c>
      <c r="DC65" s="24" t="s">
        <v>504</v>
      </c>
      <c r="DD65" s="24" t="s">
        <v>504</v>
      </c>
      <c r="DE65" s="24" t="s">
        <v>504</v>
      </c>
    </row>
    <row r="66" spans="2:109" x14ac:dyDescent="0.25">
      <c r="B66" s="28" t="s">
        <v>90</v>
      </c>
      <c r="C66" s="23" t="s">
        <v>504</v>
      </c>
      <c r="D66" s="23" t="s">
        <v>504</v>
      </c>
      <c r="E66" s="23" t="s">
        <v>504</v>
      </c>
      <c r="F66" s="23" t="s">
        <v>504</v>
      </c>
      <c r="G66" s="23" t="s">
        <v>504</v>
      </c>
      <c r="H66" s="23" t="s">
        <v>504</v>
      </c>
      <c r="I66" s="23" t="s">
        <v>504</v>
      </c>
      <c r="J66" s="23" t="s">
        <v>504</v>
      </c>
      <c r="K66" s="23" t="s">
        <v>504</v>
      </c>
      <c r="L66" s="23"/>
      <c r="M66" s="23" t="s">
        <v>504</v>
      </c>
      <c r="N66" s="23" t="s">
        <v>504</v>
      </c>
      <c r="O66" s="23" t="s">
        <v>504</v>
      </c>
      <c r="P66" s="23" t="s">
        <v>504</v>
      </c>
      <c r="Q66" s="23" t="s">
        <v>504</v>
      </c>
      <c r="R66" s="23" t="s">
        <v>504</v>
      </c>
      <c r="S66" s="23" t="s">
        <v>504</v>
      </c>
      <c r="T66" s="23" t="s">
        <v>504</v>
      </c>
      <c r="U66" s="23" t="s">
        <v>504</v>
      </c>
      <c r="V66" s="23" t="s">
        <v>504</v>
      </c>
      <c r="W66" s="23">
        <v>1</v>
      </c>
      <c r="X66" s="23" t="s">
        <v>504</v>
      </c>
      <c r="Y66" s="23" t="s">
        <v>504</v>
      </c>
      <c r="Z66" s="23" t="s">
        <v>504</v>
      </c>
      <c r="AA66" s="23" t="s">
        <v>504</v>
      </c>
      <c r="AB66" s="23" t="s">
        <v>504</v>
      </c>
      <c r="AC66" s="23" t="s">
        <v>504</v>
      </c>
      <c r="AD66" s="23" t="s">
        <v>504</v>
      </c>
      <c r="AE66" s="23" t="s">
        <v>504</v>
      </c>
      <c r="AF66" s="23" t="s">
        <v>504</v>
      </c>
      <c r="AG66" s="23" t="s">
        <v>504</v>
      </c>
      <c r="AH66" s="23" t="s">
        <v>504</v>
      </c>
      <c r="AI66" s="23" t="s">
        <v>504</v>
      </c>
      <c r="AJ66" s="23" t="s">
        <v>504</v>
      </c>
      <c r="AK66" s="23" t="s">
        <v>504</v>
      </c>
      <c r="AL66" s="23" t="s">
        <v>504</v>
      </c>
      <c r="AM66" s="23" t="s">
        <v>504</v>
      </c>
      <c r="AN66" s="23" t="s">
        <v>504</v>
      </c>
      <c r="AO66" s="23" t="s">
        <v>504</v>
      </c>
      <c r="AP66" s="23" t="s">
        <v>504</v>
      </c>
      <c r="AQ66" s="23" t="s">
        <v>504</v>
      </c>
      <c r="AR66" s="23" t="s">
        <v>504</v>
      </c>
      <c r="AS66" s="23" t="s">
        <v>504</v>
      </c>
      <c r="AT66" s="23" t="s">
        <v>504</v>
      </c>
      <c r="AU66" s="23" t="s">
        <v>504</v>
      </c>
      <c r="AV66" s="23" t="s">
        <v>504</v>
      </c>
      <c r="AW66" s="23" t="s">
        <v>504</v>
      </c>
      <c r="AX66" s="23" t="s">
        <v>504</v>
      </c>
      <c r="AY66" s="23" t="s">
        <v>504</v>
      </c>
      <c r="AZ66" s="23" t="s">
        <v>504</v>
      </c>
      <c r="BA66" s="23" t="s">
        <v>504</v>
      </c>
      <c r="BB66" s="23" t="s">
        <v>504</v>
      </c>
      <c r="BC66" s="23" t="s">
        <v>504</v>
      </c>
      <c r="BD66" s="23" t="s">
        <v>504</v>
      </c>
      <c r="BE66" s="23"/>
      <c r="BF66" s="23" t="s">
        <v>504</v>
      </c>
      <c r="BG66" s="23" t="s">
        <v>504</v>
      </c>
      <c r="BH66" s="23" t="s">
        <v>504</v>
      </c>
      <c r="BI66" s="23" t="s">
        <v>504</v>
      </c>
      <c r="BJ66" s="23" t="s">
        <v>504</v>
      </c>
      <c r="BK66" s="23"/>
      <c r="BL66" s="23"/>
      <c r="BM66" s="23"/>
      <c r="BN66" s="30"/>
      <c r="BO66" s="23">
        <v>1</v>
      </c>
      <c r="BP66" s="23" t="s">
        <v>504</v>
      </c>
      <c r="BQ66" s="23" t="s">
        <v>504</v>
      </c>
      <c r="BR66" s="23" t="s">
        <v>504</v>
      </c>
      <c r="BS66" s="23" t="s">
        <v>504</v>
      </c>
      <c r="BT66" s="23" t="s">
        <v>504</v>
      </c>
      <c r="BU66" s="23" t="s">
        <v>504</v>
      </c>
      <c r="BV66" s="23" t="s">
        <v>504</v>
      </c>
      <c r="BW66" s="23" t="s">
        <v>504</v>
      </c>
      <c r="BX66" s="23" t="s">
        <v>504</v>
      </c>
      <c r="BY66" s="23" t="s">
        <v>504</v>
      </c>
      <c r="BZ66" s="23" t="s">
        <v>504</v>
      </c>
      <c r="CA66" s="23" t="s">
        <v>504</v>
      </c>
      <c r="CB66" s="23" t="s">
        <v>504</v>
      </c>
      <c r="CC66" s="23" t="s">
        <v>504</v>
      </c>
      <c r="CD66" s="23" t="s">
        <v>504</v>
      </c>
      <c r="CE66" s="23" t="s">
        <v>504</v>
      </c>
      <c r="CF66" s="23" t="s">
        <v>504</v>
      </c>
      <c r="CG66" s="23"/>
      <c r="CH66" s="23" t="s">
        <v>504</v>
      </c>
      <c r="CI66" s="23" t="s">
        <v>504</v>
      </c>
      <c r="CJ66" s="23" t="s">
        <v>504</v>
      </c>
      <c r="CK66" s="23" t="s">
        <v>504</v>
      </c>
      <c r="CL66" s="23" t="s">
        <v>504</v>
      </c>
      <c r="CM66" s="23" t="s">
        <v>504</v>
      </c>
      <c r="CN66" s="23" t="s">
        <v>504</v>
      </c>
      <c r="CO66" s="23" t="s">
        <v>504</v>
      </c>
      <c r="CP66" s="23" t="s">
        <v>504</v>
      </c>
      <c r="CQ66" s="23" t="s">
        <v>504</v>
      </c>
      <c r="CR66" s="23" t="s">
        <v>504</v>
      </c>
      <c r="CS66" s="23" t="s">
        <v>504</v>
      </c>
      <c r="CT66" s="23" t="s">
        <v>504</v>
      </c>
      <c r="CU66" s="23" t="s">
        <v>504</v>
      </c>
      <c r="CV66" s="23" t="s">
        <v>504</v>
      </c>
      <c r="CW66" s="23" t="s">
        <v>504</v>
      </c>
      <c r="CX66" s="23" t="s">
        <v>504</v>
      </c>
      <c r="CY66" s="23" t="s">
        <v>504</v>
      </c>
      <c r="CZ66" s="23" t="s">
        <v>504</v>
      </c>
      <c r="DA66" s="23" t="s">
        <v>504</v>
      </c>
      <c r="DB66" s="23" t="s">
        <v>504</v>
      </c>
      <c r="DC66" s="23" t="s">
        <v>504</v>
      </c>
      <c r="DD66" s="23" t="s">
        <v>504</v>
      </c>
      <c r="DE66" s="23" t="s">
        <v>504</v>
      </c>
    </row>
    <row r="67" spans="2:109" x14ac:dyDescent="0.25">
      <c r="B67" s="27" t="s">
        <v>25</v>
      </c>
      <c r="C67" s="24" t="s">
        <v>504</v>
      </c>
      <c r="D67" s="24" t="s">
        <v>504</v>
      </c>
      <c r="E67" s="24" t="s">
        <v>504</v>
      </c>
      <c r="F67" s="24" t="s">
        <v>504</v>
      </c>
      <c r="G67" s="24" t="s">
        <v>504</v>
      </c>
      <c r="H67" s="24" t="s">
        <v>504</v>
      </c>
      <c r="I67" s="24" t="s">
        <v>504</v>
      </c>
      <c r="J67" s="24" t="s">
        <v>504</v>
      </c>
      <c r="K67" s="24" t="s">
        <v>504</v>
      </c>
      <c r="L67" s="24"/>
      <c r="M67" s="24" t="s">
        <v>504</v>
      </c>
      <c r="N67" s="24" t="s">
        <v>504</v>
      </c>
      <c r="O67" s="24" t="s">
        <v>504</v>
      </c>
      <c r="P67" s="24" t="s">
        <v>504</v>
      </c>
      <c r="Q67" s="24" t="s">
        <v>504</v>
      </c>
      <c r="R67" s="24" t="s">
        <v>504</v>
      </c>
      <c r="S67" s="24" t="s">
        <v>504</v>
      </c>
      <c r="T67" s="24" t="s">
        <v>504</v>
      </c>
      <c r="U67" s="24" t="s">
        <v>504</v>
      </c>
      <c r="V67" s="24" t="s">
        <v>504</v>
      </c>
      <c r="W67" s="24">
        <v>1</v>
      </c>
      <c r="X67" s="24" t="s">
        <v>504</v>
      </c>
      <c r="Y67" s="24" t="s">
        <v>504</v>
      </c>
      <c r="Z67" s="24" t="s">
        <v>504</v>
      </c>
      <c r="AA67" s="24" t="s">
        <v>504</v>
      </c>
      <c r="AB67" s="24" t="s">
        <v>504</v>
      </c>
      <c r="AC67" s="24" t="s">
        <v>504</v>
      </c>
      <c r="AD67" s="24" t="s">
        <v>504</v>
      </c>
      <c r="AE67" s="24" t="s">
        <v>504</v>
      </c>
      <c r="AF67" s="24" t="s">
        <v>504</v>
      </c>
      <c r="AG67" s="24" t="s">
        <v>504</v>
      </c>
      <c r="AH67" s="24" t="s">
        <v>504</v>
      </c>
      <c r="AI67" s="24" t="s">
        <v>504</v>
      </c>
      <c r="AJ67" s="24" t="s">
        <v>504</v>
      </c>
      <c r="AK67" s="24" t="s">
        <v>504</v>
      </c>
      <c r="AL67" s="24" t="s">
        <v>504</v>
      </c>
      <c r="AM67" s="24" t="s">
        <v>504</v>
      </c>
      <c r="AN67" s="24" t="s">
        <v>504</v>
      </c>
      <c r="AO67" s="24" t="s">
        <v>504</v>
      </c>
      <c r="AP67" s="24" t="s">
        <v>504</v>
      </c>
      <c r="AQ67" s="24" t="s">
        <v>504</v>
      </c>
      <c r="AR67" s="24" t="s">
        <v>504</v>
      </c>
      <c r="AS67" s="24" t="s">
        <v>504</v>
      </c>
      <c r="AT67" s="24" t="s">
        <v>504</v>
      </c>
      <c r="AU67" s="24" t="s">
        <v>504</v>
      </c>
      <c r="AV67" s="24" t="s">
        <v>504</v>
      </c>
      <c r="AW67" s="24" t="s">
        <v>504</v>
      </c>
      <c r="AX67" s="24" t="s">
        <v>504</v>
      </c>
      <c r="AY67" s="24" t="s">
        <v>504</v>
      </c>
      <c r="AZ67" s="24" t="s">
        <v>504</v>
      </c>
      <c r="BA67" s="24" t="s">
        <v>504</v>
      </c>
      <c r="BB67" s="24" t="s">
        <v>504</v>
      </c>
      <c r="BC67" s="24" t="s">
        <v>504</v>
      </c>
      <c r="BD67" s="24" t="s">
        <v>504</v>
      </c>
      <c r="BE67" s="24"/>
      <c r="BF67" s="24" t="s">
        <v>504</v>
      </c>
      <c r="BG67" s="24" t="s">
        <v>504</v>
      </c>
      <c r="BH67" s="24" t="s">
        <v>504</v>
      </c>
      <c r="BI67" s="24" t="s">
        <v>504</v>
      </c>
      <c r="BJ67" s="24" t="s">
        <v>504</v>
      </c>
      <c r="BK67" s="24" t="s">
        <v>504</v>
      </c>
      <c r="BL67" s="24" t="s">
        <v>504</v>
      </c>
      <c r="BM67" s="24" t="s">
        <v>504</v>
      </c>
      <c r="BN67" s="24">
        <v>1</v>
      </c>
      <c r="BO67" s="29"/>
      <c r="BP67" s="24"/>
      <c r="BQ67" s="24"/>
      <c r="BR67" s="24"/>
      <c r="BS67" s="24"/>
      <c r="BT67" s="24" t="s">
        <v>504</v>
      </c>
      <c r="BU67" s="24" t="s">
        <v>504</v>
      </c>
      <c r="BV67" s="24" t="s">
        <v>504</v>
      </c>
      <c r="BW67" s="24" t="s">
        <v>504</v>
      </c>
      <c r="BX67" s="24" t="s">
        <v>504</v>
      </c>
      <c r="BY67" s="24" t="s">
        <v>504</v>
      </c>
      <c r="BZ67" s="24" t="s">
        <v>504</v>
      </c>
      <c r="CA67" s="24" t="s">
        <v>504</v>
      </c>
      <c r="CB67" s="24" t="s">
        <v>504</v>
      </c>
      <c r="CC67" s="24" t="s">
        <v>504</v>
      </c>
      <c r="CD67" s="24" t="s">
        <v>504</v>
      </c>
      <c r="CE67" s="24" t="s">
        <v>504</v>
      </c>
      <c r="CF67" s="24" t="s">
        <v>504</v>
      </c>
      <c r="CG67" s="24"/>
      <c r="CH67" s="24" t="s">
        <v>504</v>
      </c>
      <c r="CI67" s="24" t="s">
        <v>504</v>
      </c>
      <c r="CJ67" s="24" t="s">
        <v>504</v>
      </c>
      <c r="CK67" s="24" t="s">
        <v>504</v>
      </c>
      <c r="CL67" s="24" t="s">
        <v>504</v>
      </c>
      <c r="CM67" s="24" t="s">
        <v>504</v>
      </c>
      <c r="CN67" s="24" t="s">
        <v>504</v>
      </c>
      <c r="CO67" s="24" t="s">
        <v>504</v>
      </c>
      <c r="CP67" s="24" t="s">
        <v>504</v>
      </c>
      <c r="CQ67" s="24" t="s">
        <v>504</v>
      </c>
      <c r="CR67" s="24" t="s">
        <v>504</v>
      </c>
      <c r="CS67" s="24" t="s">
        <v>504</v>
      </c>
      <c r="CT67" s="24" t="s">
        <v>504</v>
      </c>
      <c r="CU67" s="24" t="s">
        <v>504</v>
      </c>
      <c r="CV67" s="24" t="s">
        <v>504</v>
      </c>
      <c r="CW67" s="24" t="s">
        <v>504</v>
      </c>
      <c r="CX67" s="24" t="s">
        <v>504</v>
      </c>
      <c r="CY67" s="24" t="s">
        <v>504</v>
      </c>
      <c r="CZ67" s="24" t="s">
        <v>504</v>
      </c>
      <c r="DA67" s="24" t="s">
        <v>504</v>
      </c>
      <c r="DB67" s="24" t="s">
        <v>504</v>
      </c>
      <c r="DC67" s="24" t="s">
        <v>504</v>
      </c>
      <c r="DD67" s="24" t="s">
        <v>504</v>
      </c>
      <c r="DE67" s="24" t="s">
        <v>504</v>
      </c>
    </row>
    <row r="68" spans="2:109" x14ac:dyDescent="0.25">
      <c r="B68" s="28" t="s">
        <v>196</v>
      </c>
      <c r="C68" s="23" t="s">
        <v>504</v>
      </c>
      <c r="D68" s="23" t="s">
        <v>504</v>
      </c>
      <c r="E68" s="23" t="s">
        <v>504</v>
      </c>
      <c r="F68" s="23" t="s">
        <v>504</v>
      </c>
      <c r="G68" s="23" t="s">
        <v>504</v>
      </c>
      <c r="H68" s="23" t="s">
        <v>504</v>
      </c>
      <c r="I68" s="23" t="s">
        <v>504</v>
      </c>
      <c r="J68" s="23" t="s">
        <v>504</v>
      </c>
      <c r="K68" s="23" t="s">
        <v>504</v>
      </c>
      <c r="L68" s="23"/>
      <c r="M68" s="23" t="s">
        <v>504</v>
      </c>
      <c r="N68" s="23" t="s">
        <v>504</v>
      </c>
      <c r="O68" s="23" t="s">
        <v>504</v>
      </c>
      <c r="P68" s="23" t="s">
        <v>504</v>
      </c>
      <c r="Q68" s="23" t="s">
        <v>504</v>
      </c>
      <c r="R68" s="23" t="s">
        <v>504</v>
      </c>
      <c r="S68" s="23" t="s">
        <v>504</v>
      </c>
      <c r="T68" s="23" t="s">
        <v>504</v>
      </c>
      <c r="U68" s="23" t="s">
        <v>504</v>
      </c>
      <c r="V68" s="23" t="s">
        <v>504</v>
      </c>
      <c r="W68" s="23" t="s">
        <v>504</v>
      </c>
      <c r="X68" s="23" t="s">
        <v>504</v>
      </c>
      <c r="Y68" s="23" t="s">
        <v>504</v>
      </c>
      <c r="Z68" s="23" t="s">
        <v>504</v>
      </c>
      <c r="AA68" s="23" t="s">
        <v>504</v>
      </c>
      <c r="AB68" s="23" t="s">
        <v>504</v>
      </c>
      <c r="AC68" s="23" t="s">
        <v>504</v>
      </c>
      <c r="AD68" s="23" t="s">
        <v>504</v>
      </c>
      <c r="AE68" s="23" t="s">
        <v>504</v>
      </c>
      <c r="AF68" s="23" t="s">
        <v>504</v>
      </c>
      <c r="AG68" s="23" t="s">
        <v>504</v>
      </c>
      <c r="AH68" s="23" t="s">
        <v>504</v>
      </c>
      <c r="AI68" s="23" t="s">
        <v>504</v>
      </c>
      <c r="AJ68" s="23" t="s">
        <v>504</v>
      </c>
      <c r="AK68" s="23" t="s">
        <v>504</v>
      </c>
      <c r="AL68" s="23" t="s">
        <v>504</v>
      </c>
      <c r="AM68" s="23" t="s">
        <v>504</v>
      </c>
      <c r="AN68" s="23" t="s">
        <v>504</v>
      </c>
      <c r="AO68" s="23" t="s">
        <v>504</v>
      </c>
      <c r="AP68" s="23" t="s">
        <v>504</v>
      </c>
      <c r="AQ68" s="23" t="s">
        <v>504</v>
      </c>
      <c r="AR68" s="23" t="s">
        <v>504</v>
      </c>
      <c r="AS68" s="23" t="s">
        <v>504</v>
      </c>
      <c r="AT68" s="23" t="s">
        <v>504</v>
      </c>
      <c r="AU68" s="23" t="s">
        <v>504</v>
      </c>
      <c r="AV68" s="23" t="s">
        <v>504</v>
      </c>
      <c r="AW68" s="23" t="s">
        <v>504</v>
      </c>
      <c r="AX68" s="23" t="s">
        <v>504</v>
      </c>
      <c r="AY68" s="23" t="s">
        <v>504</v>
      </c>
      <c r="AZ68" s="23" t="s">
        <v>504</v>
      </c>
      <c r="BA68" s="23" t="s">
        <v>504</v>
      </c>
      <c r="BB68" s="23" t="s">
        <v>504</v>
      </c>
      <c r="BC68" s="23" t="s">
        <v>504</v>
      </c>
      <c r="BD68" s="23" t="s">
        <v>504</v>
      </c>
      <c r="BE68" s="23"/>
      <c r="BF68" s="23" t="s">
        <v>504</v>
      </c>
      <c r="BG68" s="23" t="s">
        <v>504</v>
      </c>
      <c r="BH68" s="23" t="s">
        <v>504</v>
      </c>
      <c r="BI68" s="23" t="s">
        <v>504</v>
      </c>
      <c r="BJ68" s="23" t="s">
        <v>504</v>
      </c>
      <c r="BK68" s="23" t="s">
        <v>504</v>
      </c>
      <c r="BL68" s="23" t="s">
        <v>504</v>
      </c>
      <c r="BM68" s="23" t="s">
        <v>504</v>
      </c>
      <c r="BN68" s="23" t="s">
        <v>504</v>
      </c>
      <c r="BO68" s="23"/>
      <c r="BP68" s="30"/>
      <c r="BQ68" s="23"/>
      <c r="BR68" s="23"/>
      <c r="BS68" s="23"/>
      <c r="BT68" s="23" t="s">
        <v>504</v>
      </c>
      <c r="BU68" s="23" t="s">
        <v>504</v>
      </c>
      <c r="BV68" s="23" t="s">
        <v>504</v>
      </c>
      <c r="BW68" s="23" t="s">
        <v>504</v>
      </c>
      <c r="BX68" s="23">
        <v>1</v>
      </c>
      <c r="BY68" s="23" t="s">
        <v>504</v>
      </c>
      <c r="BZ68" s="23" t="s">
        <v>504</v>
      </c>
      <c r="CA68" s="23" t="s">
        <v>504</v>
      </c>
      <c r="CB68" s="23" t="s">
        <v>504</v>
      </c>
      <c r="CC68" s="23" t="s">
        <v>504</v>
      </c>
      <c r="CD68" s="23" t="s">
        <v>504</v>
      </c>
      <c r="CE68" s="23" t="s">
        <v>504</v>
      </c>
      <c r="CF68" s="23" t="s">
        <v>504</v>
      </c>
      <c r="CG68" s="23"/>
      <c r="CH68" s="23" t="s">
        <v>504</v>
      </c>
      <c r="CI68" s="23" t="s">
        <v>504</v>
      </c>
      <c r="CJ68" s="23" t="s">
        <v>504</v>
      </c>
      <c r="CK68" s="23" t="s">
        <v>504</v>
      </c>
      <c r="CL68" s="23" t="s">
        <v>504</v>
      </c>
      <c r="CM68" s="23" t="s">
        <v>504</v>
      </c>
      <c r="CN68" s="23" t="s">
        <v>504</v>
      </c>
      <c r="CO68" s="23" t="s">
        <v>504</v>
      </c>
      <c r="CP68" s="23" t="s">
        <v>504</v>
      </c>
      <c r="CQ68" s="23" t="s">
        <v>504</v>
      </c>
      <c r="CR68" s="23" t="s">
        <v>504</v>
      </c>
      <c r="CS68" s="23" t="s">
        <v>504</v>
      </c>
      <c r="CT68" s="23" t="s">
        <v>504</v>
      </c>
      <c r="CU68" s="23" t="s">
        <v>504</v>
      </c>
      <c r="CV68" s="23" t="s">
        <v>504</v>
      </c>
      <c r="CW68" s="23" t="s">
        <v>504</v>
      </c>
      <c r="CX68" s="23" t="s">
        <v>504</v>
      </c>
      <c r="CY68" s="23" t="s">
        <v>504</v>
      </c>
      <c r="CZ68" s="23" t="s">
        <v>504</v>
      </c>
      <c r="DA68" s="23" t="s">
        <v>504</v>
      </c>
      <c r="DB68" s="23" t="s">
        <v>504</v>
      </c>
      <c r="DC68" s="23" t="s">
        <v>504</v>
      </c>
      <c r="DD68" s="23" t="s">
        <v>504</v>
      </c>
      <c r="DE68" s="23">
        <v>1</v>
      </c>
    </row>
    <row r="69" spans="2:109" x14ac:dyDescent="0.25">
      <c r="B69" s="27" t="s">
        <v>512</v>
      </c>
      <c r="C69" s="24" t="s">
        <v>504</v>
      </c>
      <c r="D69" s="24" t="s">
        <v>504</v>
      </c>
      <c r="E69" s="24" t="s">
        <v>504</v>
      </c>
      <c r="F69" s="24" t="s">
        <v>504</v>
      </c>
      <c r="G69" s="24" t="s">
        <v>504</v>
      </c>
      <c r="H69" s="24" t="s">
        <v>504</v>
      </c>
      <c r="I69" s="24" t="s">
        <v>504</v>
      </c>
      <c r="J69" s="24" t="s">
        <v>504</v>
      </c>
      <c r="K69" s="24" t="s">
        <v>504</v>
      </c>
      <c r="L69" s="24"/>
      <c r="M69" s="24" t="s">
        <v>504</v>
      </c>
      <c r="N69" s="24" t="s">
        <v>504</v>
      </c>
      <c r="O69" s="24" t="s">
        <v>504</v>
      </c>
      <c r="P69" s="24" t="s">
        <v>504</v>
      </c>
      <c r="Q69" s="24" t="s">
        <v>504</v>
      </c>
      <c r="R69" s="24" t="s">
        <v>504</v>
      </c>
      <c r="S69" s="24" t="s">
        <v>504</v>
      </c>
      <c r="T69" s="24" t="s">
        <v>504</v>
      </c>
      <c r="U69" s="24" t="s">
        <v>504</v>
      </c>
      <c r="V69" s="24" t="s">
        <v>504</v>
      </c>
      <c r="W69" s="24" t="s">
        <v>504</v>
      </c>
      <c r="X69" s="24" t="s">
        <v>504</v>
      </c>
      <c r="Y69" s="24" t="s">
        <v>504</v>
      </c>
      <c r="Z69" s="24" t="s">
        <v>504</v>
      </c>
      <c r="AA69" s="24" t="s">
        <v>504</v>
      </c>
      <c r="AB69" s="24" t="s">
        <v>504</v>
      </c>
      <c r="AC69" s="24" t="s">
        <v>504</v>
      </c>
      <c r="AD69" s="24" t="s">
        <v>504</v>
      </c>
      <c r="AE69" s="24" t="s">
        <v>504</v>
      </c>
      <c r="AF69" s="24" t="s">
        <v>504</v>
      </c>
      <c r="AG69" s="24" t="s">
        <v>504</v>
      </c>
      <c r="AH69" s="24" t="s">
        <v>504</v>
      </c>
      <c r="AI69" s="24" t="s">
        <v>504</v>
      </c>
      <c r="AJ69" s="24" t="s">
        <v>504</v>
      </c>
      <c r="AK69" s="24" t="s">
        <v>504</v>
      </c>
      <c r="AL69" s="24" t="s">
        <v>504</v>
      </c>
      <c r="AM69" s="24" t="s">
        <v>504</v>
      </c>
      <c r="AN69" s="24" t="s">
        <v>504</v>
      </c>
      <c r="AO69" s="24" t="s">
        <v>504</v>
      </c>
      <c r="AP69" s="24" t="s">
        <v>504</v>
      </c>
      <c r="AQ69" s="24" t="s">
        <v>504</v>
      </c>
      <c r="AR69" s="24" t="s">
        <v>504</v>
      </c>
      <c r="AS69" s="24" t="s">
        <v>504</v>
      </c>
      <c r="AT69" s="24" t="s">
        <v>504</v>
      </c>
      <c r="AU69" s="24" t="s">
        <v>504</v>
      </c>
      <c r="AV69" s="24" t="s">
        <v>504</v>
      </c>
      <c r="AW69" s="24" t="s">
        <v>504</v>
      </c>
      <c r="AX69" s="24" t="s">
        <v>504</v>
      </c>
      <c r="AY69" s="24" t="s">
        <v>504</v>
      </c>
      <c r="AZ69" s="24" t="s">
        <v>504</v>
      </c>
      <c r="BA69" s="24" t="s">
        <v>504</v>
      </c>
      <c r="BB69" s="24" t="s">
        <v>504</v>
      </c>
      <c r="BC69" s="24" t="s">
        <v>504</v>
      </c>
      <c r="BD69" s="24" t="s">
        <v>504</v>
      </c>
      <c r="BE69" s="24"/>
      <c r="BF69" s="24" t="s">
        <v>504</v>
      </c>
      <c r="BG69" s="24" t="s">
        <v>504</v>
      </c>
      <c r="BH69" s="24" t="s">
        <v>504</v>
      </c>
      <c r="BI69" s="24" t="s">
        <v>504</v>
      </c>
      <c r="BJ69" s="24" t="s">
        <v>504</v>
      </c>
      <c r="BK69" s="24" t="s">
        <v>504</v>
      </c>
      <c r="BL69" s="24" t="s">
        <v>504</v>
      </c>
      <c r="BM69" s="24" t="s">
        <v>504</v>
      </c>
      <c r="BN69" s="24" t="s">
        <v>504</v>
      </c>
      <c r="BO69" s="24"/>
      <c r="BP69" s="24"/>
      <c r="BQ69" s="29"/>
      <c r="BR69" s="24"/>
      <c r="BS69" s="24"/>
      <c r="BT69" s="24" t="s">
        <v>504</v>
      </c>
      <c r="BU69" s="24" t="s">
        <v>504</v>
      </c>
      <c r="BV69" s="24" t="s">
        <v>504</v>
      </c>
      <c r="BW69" s="24" t="s">
        <v>504</v>
      </c>
      <c r="BX69" s="24" t="s">
        <v>504</v>
      </c>
      <c r="BY69" s="24" t="s">
        <v>504</v>
      </c>
      <c r="BZ69" s="24" t="s">
        <v>504</v>
      </c>
      <c r="CA69" s="24" t="s">
        <v>504</v>
      </c>
      <c r="CB69" s="24" t="s">
        <v>504</v>
      </c>
      <c r="CC69" s="24" t="s">
        <v>504</v>
      </c>
      <c r="CD69" s="24" t="s">
        <v>504</v>
      </c>
      <c r="CE69" s="24" t="s">
        <v>504</v>
      </c>
      <c r="CF69" s="24" t="s">
        <v>504</v>
      </c>
      <c r="CG69" s="24"/>
      <c r="CH69" s="24" t="s">
        <v>504</v>
      </c>
      <c r="CI69" s="24" t="s">
        <v>504</v>
      </c>
      <c r="CJ69" s="24" t="s">
        <v>504</v>
      </c>
      <c r="CK69" s="24" t="s">
        <v>504</v>
      </c>
      <c r="CL69" s="24" t="s">
        <v>504</v>
      </c>
      <c r="CM69" s="24" t="s">
        <v>504</v>
      </c>
      <c r="CN69" s="24" t="s">
        <v>504</v>
      </c>
      <c r="CO69" s="24" t="s">
        <v>504</v>
      </c>
      <c r="CP69" s="24" t="s">
        <v>504</v>
      </c>
      <c r="CQ69" s="24" t="s">
        <v>504</v>
      </c>
      <c r="CR69" s="24" t="s">
        <v>504</v>
      </c>
      <c r="CS69" s="24" t="s">
        <v>504</v>
      </c>
      <c r="CT69" s="24" t="s">
        <v>504</v>
      </c>
      <c r="CU69" s="24" t="s">
        <v>504</v>
      </c>
      <c r="CV69" s="24" t="s">
        <v>504</v>
      </c>
      <c r="CW69" s="24" t="s">
        <v>504</v>
      </c>
      <c r="CX69" s="24" t="s">
        <v>504</v>
      </c>
      <c r="CY69" s="24" t="s">
        <v>504</v>
      </c>
      <c r="CZ69" s="24" t="s">
        <v>504</v>
      </c>
      <c r="DA69" s="24" t="s">
        <v>504</v>
      </c>
      <c r="DB69" s="24" t="s">
        <v>504</v>
      </c>
      <c r="DC69" s="24" t="s">
        <v>504</v>
      </c>
      <c r="DD69" s="24" t="s">
        <v>504</v>
      </c>
      <c r="DE69" s="24" t="s">
        <v>504</v>
      </c>
    </row>
    <row r="70" spans="2:109" x14ac:dyDescent="0.25">
      <c r="B70" s="28" t="s">
        <v>156</v>
      </c>
      <c r="C70" s="23" t="s">
        <v>504</v>
      </c>
      <c r="D70" s="23" t="s">
        <v>504</v>
      </c>
      <c r="E70" s="23" t="s">
        <v>504</v>
      </c>
      <c r="F70" s="23" t="s">
        <v>504</v>
      </c>
      <c r="G70" s="23" t="s">
        <v>504</v>
      </c>
      <c r="H70" s="23" t="s">
        <v>504</v>
      </c>
      <c r="I70" s="23" t="s">
        <v>504</v>
      </c>
      <c r="J70" s="23" t="s">
        <v>504</v>
      </c>
      <c r="K70" s="23" t="s">
        <v>504</v>
      </c>
      <c r="L70" s="23"/>
      <c r="M70" s="23" t="s">
        <v>504</v>
      </c>
      <c r="N70" s="23" t="s">
        <v>504</v>
      </c>
      <c r="O70" s="23" t="s">
        <v>504</v>
      </c>
      <c r="P70" s="23" t="s">
        <v>504</v>
      </c>
      <c r="Q70" s="23" t="s">
        <v>504</v>
      </c>
      <c r="R70" s="23" t="s">
        <v>504</v>
      </c>
      <c r="S70" s="23" t="s">
        <v>504</v>
      </c>
      <c r="T70" s="23" t="s">
        <v>504</v>
      </c>
      <c r="U70" s="23" t="s">
        <v>504</v>
      </c>
      <c r="V70" s="23">
        <v>1</v>
      </c>
      <c r="W70" s="23" t="s">
        <v>504</v>
      </c>
      <c r="X70" s="23" t="s">
        <v>504</v>
      </c>
      <c r="Y70" s="23" t="s">
        <v>504</v>
      </c>
      <c r="Z70" s="23" t="s">
        <v>504</v>
      </c>
      <c r="AA70" s="23" t="s">
        <v>504</v>
      </c>
      <c r="AB70" s="23" t="s">
        <v>504</v>
      </c>
      <c r="AC70" s="23" t="s">
        <v>504</v>
      </c>
      <c r="AD70" s="23" t="s">
        <v>504</v>
      </c>
      <c r="AE70" s="23" t="s">
        <v>504</v>
      </c>
      <c r="AF70" s="23" t="s">
        <v>504</v>
      </c>
      <c r="AG70" s="23" t="s">
        <v>504</v>
      </c>
      <c r="AH70" s="23" t="s">
        <v>504</v>
      </c>
      <c r="AI70" s="23" t="s">
        <v>504</v>
      </c>
      <c r="AJ70" s="23" t="s">
        <v>504</v>
      </c>
      <c r="AK70" s="23" t="s">
        <v>504</v>
      </c>
      <c r="AL70" s="23" t="s">
        <v>504</v>
      </c>
      <c r="AM70" s="23" t="s">
        <v>504</v>
      </c>
      <c r="AN70" s="23" t="s">
        <v>504</v>
      </c>
      <c r="AO70" s="23" t="s">
        <v>504</v>
      </c>
      <c r="AP70" s="23" t="s">
        <v>504</v>
      </c>
      <c r="AQ70" s="23" t="s">
        <v>504</v>
      </c>
      <c r="AR70" s="23" t="s">
        <v>504</v>
      </c>
      <c r="AS70" s="23" t="s">
        <v>504</v>
      </c>
      <c r="AT70" s="23" t="s">
        <v>504</v>
      </c>
      <c r="AU70" s="23" t="s">
        <v>504</v>
      </c>
      <c r="AV70" s="23" t="s">
        <v>504</v>
      </c>
      <c r="AW70" s="23" t="s">
        <v>504</v>
      </c>
      <c r="AX70" s="23" t="s">
        <v>504</v>
      </c>
      <c r="AY70" s="23" t="s">
        <v>504</v>
      </c>
      <c r="AZ70" s="23" t="s">
        <v>504</v>
      </c>
      <c r="BA70" s="23" t="s">
        <v>504</v>
      </c>
      <c r="BB70" s="23" t="s">
        <v>504</v>
      </c>
      <c r="BC70" s="23" t="s">
        <v>504</v>
      </c>
      <c r="BD70" s="23" t="s">
        <v>504</v>
      </c>
      <c r="BE70" s="23"/>
      <c r="BF70" s="23">
        <v>1</v>
      </c>
      <c r="BG70" s="23" t="s">
        <v>504</v>
      </c>
      <c r="BH70" s="23" t="s">
        <v>504</v>
      </c>
      <c r="BI70" s="23" t="s">
        <v>504</v>
      </c>
      <c r="BJ70" s="23" t="s">
        <v>504</v>
      </c>
      <c r="BK70" s="23" t="s">
        <v>504</v>
      </c>
      <c r="BL70" s="23" t="s">
        <v>504</v>
      </c>
      <c r="BM70" s="23" t="s">
        <v>504</v>
      </c>
      <c r="BN70" s="23" t="s">
        <v>504</v>
      </c>
      <c r="BO70" s="23"/>
      <c r="BP70" s="23"/>
      <c r="BQ70" s="23"/>
      <c r="BR70" s="30"/>
      <c r="BS70" s="23"/>
      <c r="BT70" s="23" t="s">
        <v>504</v>
      </c>
      <c r="BU70" s="23" t="s">
        <v>504</v>
      </c>
      <c r="BV70" s="23" t="s">
        <v>504</v>
      </c>
      <c r="BW70" s="23" t="s">
        <v>504</v>
      </c>
      <c r="BX70" s="23" t="s">
        <v>504</v>
      </c>
      <c r="BY70" s="23" t="s">
        <v>504</v>
      </c>
      <c r="BZ70" s="23" t="s">
        <v>504</v>
      </c>
      <c r="CA70" s="23" t="s">
        <v>504</v>
      </c>
      <c r="CB70" s="23" t="s">
        <v>504</v>
      </c>
      <c r="CC70" s="23" t="s">
        <v>504</v>
      </c>
      <c r="CD70" s="23" t="s">
        <v>504</v>
      </c>
      <c r="CE70" s="23" t="s">
        <v>504</v>
      </c>
      <c r="CF70" s="23" t="s">
        <v>504</v>
      </c>
      <c r="CG70" s="23"/>
      <c r="CH70" s="23" t="s">
        <v>504</v>
      </c>
      <c r="CI70" s="23" t="s">
        <v>504</v>
      </c>
      <c r="CJ70" s="23" t="s">
        <v>504</v>
      </c>
      <c r="CK70" s="23" t="s">
        <v>504</v>
      </c>
      <c r="CL70" s="23" t="s">
        <v>504</v>
      </c>
      <c r="CM70" s="23" t="s">
        <v>504</v>
      </c>
      <c r="CN70" s="23" t="s">
        <v>504</v>
      </c>
      <c r="CO70" s="23" t="s">
        <v>504</v>
      </c>
      <c r="CP70" s="23" t="s">
        <v>504</v>
      </c>
      <c r="CQ70" s="23" t="s">
        <v>504</v>
      </c>
      <c r="CR70" s="23" t="s">
        <v>504</v>
      </c>
      <c r="CS70" s="23" t="s">
        <v>504</v>
      </c>
      <c r="CT70" s="23" t="s">
        <v>504</v>
      </c>
      <c r="CU70" s="23" t="s">
        <v>504</v>
      </c>
      <c r="CV70" s="23" t="s">
        <v>504</v>
      </c>
      <c r="CW70" s="23" t="s">
        <v>504</v>
      </c>
      <c r="CX70" s="23" t="s">
        <v>504</v>
      </c>
      <c r="CY70" s="23" t="s">
        <v>504</v>
      </c>
      <c r="CZ70" s="23" t="s">
        <v>504</v>
      </c>
      <c r="DA70" s="23" t="s">
        <v>504</v>
      </c>
      <c r="DB70" s="23" t="s">
        <v>504</v>
      </c>
      <c r="DC70" s="23" t="s">
        <v>504</v>
      </c>
      <c r="DD70" s="23" t="s">
        <v>504</v>
      </c>
      <c r="DE70" s="23" t="s">
        <v>504</v>
      </c>
    </row>
    <row r="71" spans="2:109" x14ac:dyDescent="0.25">
      <c r="B71" s="27" t="s">
        <v>499</v>
      </c>
      <c r="C71" s="24" t="s">
        <v>504</v>
      </c>
      <c r="D71" s="24" t="s">
        <v>504</v>
      </c>
      <c r="E71" s="24" t="s">
        <v>504</v>
      </c>
      <c r="F71" s="24" t="s">
        <v>504</v>
      </c>
      <c r="G71" s="24" t="s">
        <v>504</v>
      </c>
      <c r="H71" s="24" t="s">
        <v>504</v>
      </c>
      <c r="I71" s="24" t="s">
        <v>504</v>
      </c>
      <c r="J71" s="24" t="s">
        <v>504</v>
      </c>
      <c r="K71" s="24" t="s">
        <v>504</v>
      </c>
      <c r="L71" s="24"/>
      <c r="M71" s="24" t="s">
        <v>504</v>
      </c>
      <c r="N71" s="24" t="s">
        <v>504</v>
      </c>
      <c r="O71" s="24" t="s">
        <v>504</v>
      </c>
      <c r="P71" s="24" t="s">
        <v>504</v>
      </c>
      <c r="Q71" s="24" t="s">
        <v>504</v>
      </c>
      <c r="R71" s="24" t="s">
        <v>504</v>
      </c>
      <c r="S71" s="24" t="s">
        <v>504</v>
      </c>
      <c r="T71" s="24" t="s">
        <v>504</v>
      </c>
      <c r="U71" s="24" t="s">
        <v>504</v>
      </c>
      <c r="V71" s="24" t="s">
        <v>504</v>
      </c>
      <c r="W71" s="24" t="s">
        <v>504</v>
      </c>
      <c r="X71" s="24" t="s">
        <v>504</v>
      </c>
      <c r="Y71" s="24" t="s">
        <v>504</v>
      </c>
      <c r="Z71" s="24" t="s">
        <v>504</v>
      </c>
      <c r="AA71" s="24" t="s">
        <v>504</v>
      </c>
      <c r="AB71" s="24" t="s">
        <v>504</v>
      </c>
      <c r="AC71" s="24" t="s">
        <v>504</v>
      </c>
      <c r="AD71" s="24" t="s">
        <v>504</v>
      </c>
      <c r="AE71" s="24" t="s">
        <v>504</v>
      </c>
      <c r="AF71" s="24" t="s">
        <v>504</v>
      </c>
      <c r="AG71" s="24" t="s">
        <v>504</v>
      </c>
      <c r="AH71" s="24" t="s">
        <v>504</v>
      </c>
      <c r="AI71" s="24" t="s">
        <v>504</v>
      </c>
      <c r="AJ71" s="24" t="s">
        <v>504</v>
      </c>
      <c r="AK71" s="24" t="s">
        <v>504</v>
      </c>
      <c r="AL71" s="24" t="s">
        <v>504</v>
      </c>
      <c r="AM71" s="24" t="s">
        <v>504</v>
      </c>
      <c r="AN71" s="24" t="s">
        <v>504</v>
      </c>
      <c r="AO71" s="24" t="s">
        <v>504</v>
      </c>
      <c r="AP71" s="24" t="s">
        <v>504</v>
      </c>
      <c r="AQ71" s="24" t="s">
        <v>504</v>
      </c>
      <c r="AR71" s="24" t="s">
        <v>504</v>
      </c>
      <c r="AS71" s="24" t="s">
        <v>504</v>
      </c>
      <c r="AT71" s="24" t="s">
        <v>504</v>
      </c>
      <c r="AU71" s="24" t="s">
        <v>504</v>
      </c>
      <c r="AV71" s="24" t="s">
        <v>504</v>
      </c>
      <c r="AW71" s="24" t="s">
        <v>504</v>
      </c>
      <c r="AX71" s="24" t="s">
        <v>504</v>
      </c>
      <c r="AY71" s="24" t="s">
        <v>504</v>
      </c>
      <c r="AZ71" s="24" t="s">
        <v>504</v>
      </c>
      <c r="BA71" s="24" t="s">
        <v>504</v>
      </c>
      <c r="BB71" s="24" t="s">
        <v>504</v>
      </c>
      <c r="BC71" s="24" t="s">
        <v>504</v>
      </c>
      <c r="BD71" s="24" t="s">
        <v>504</v>
      </c>
      <c r="BE71" s="24"/>
      <c r="BF71" s="24" t="s">
        <v>504</v>
      </c>
      <c r="BG71" s="24" t="s">
        <v>504</v>
      </c>
      <c r="BH71" s="24" t="s">
        <v>504</v>
      </c>
      <c r="BI71" s="24" t="s">
        <v>504</v>
      </c>
      <c r="BJ71" s="24" t="s">
        <v>504</v>
      </c>
      <c r="BK71" s="24" t="s">
        <v>504</v>
      </c>
      <c r="BL71" s="24" t="s">
        <v>504</v>
      </c>
      <c r="BM71" s="24" t="s">
        <v>504</v>
      </c>
      <c r="BN71" s="24" t="s">
        <v>504</v>
      </c>
      <c r="BO71" s="24"/>
      <c r="BP71" s="24"/>
      <c r="BQ71" s="24"/>
      <c r="BR71" s="24"/>
      <c r="BS71" s="29"/>
      <c r="BT71" s="24">
        <v>1</v>
      </c>
      <c r="BU71" s="24">
        <v>1</v>
      </c>
      <c r="BV71" s="24" t="s">
        <v>504</v>
      </c>
      <c r="BW71" s="24" t="s">
        <v>504</v>
      </c>
      <c r="BX71" s="24" t="s">
        <v>504</v>
      </c>
      <c r="BY71" s="24" t="s">
        <v>504</v>
      </c>
      <c r="BZ71" s="24" t="s">
        <v>504</v>
      </c>
      <c r="CA71" s="24" t="s">
        <v>504</v>
      </c>
      <c r="CB71" s="24" t="s">
        <v>504</v>
      </c>
      <c r="CC71" s="24" t="s">
        <v>504</v>
      </c>
      <c r="CD71" s="24" t="s">
        <v>504</v>
      </c>
      <c r="CE71" s="24" t="s">
        <v>504</v>
      </c>
      <c r="CF71" s="24" t="s">
        <v>504</v>
      </c>
      <c r="CG71" s="24"/>
      <c r="CH71" s="24" t="s">
        <v>504</v>
      </c>
      <c r="CI71" s="24" t="s">
        <v>504</v>
      </c>
      <c r="CJ71" s="24" t="s">
        <v>504</v>
      </c>
      <c r="CK71" s="24" t="s">
        <v>504</v>
      </c>
      <c r="CL71" s="24" t="s">
        <v>504</v>
      </c>
      <c r="CM71" s="24" t="s">
        <v>504</v>
      </c>
      <c r="CN71" s="24" t="s">
        <v>504</v>
      </c>
      <c r="CO71" s="24" t="s">
        <v>504</v>
      </c>
      <c r="CP71" s="24" t="s">
        <v>504</v>
      </c>
      <c r="CQ71" s="24" t="s">
        <v>504</v>
      </c>
      <c r="CR71" s="24" t="s">
        <v>504</v>
      </c>
      <c r="CS71" s="24" t="s">
        <v>504</v>
      </c>
      <c r="CT71" s="24" t="s">
        <v>504</v>
      </c>
      <c r="CU71" s="24" t="s">
        <v>504</v>
      </c>
      <c r="CV71" s="24" t="s">
        <v>504</v>
      </c>
      <c r="CW71" s="24" t="s">
        <v>504</v>
      </c>
      <c r="CX71" s="24" t="s">
        <v>504</v>
      </c>
      <c r="CY71" s="24" t="s">
        <v>504</v>
      </c>
      <c r="CZ71" s="24" t="s">
        <v>504</v>
      </c>
      <c r="DA71" s="24" t="s">
        <v>504</v>
      </c>
      <c r="DB71" s="24" t="s">
        <v>504</v>
      </c>
      <c r="DC71" s="24" t="s">
        <v>504</v>
      </c>
      <c r="DD71" s="24" t="s">
        <v>504</v>
      </c>
      <c r="DE71" s="24" t="s">
        <v>504</v>
      </c>
    </row>
    <row r="72" spans="2:109" x14ac:dyDescent="0.25">
      <c r="B72" s="28" t="s">
        <v>513</v>
      </c>
      <c r="C72" s="23" t="s">
        <v>504</v>
      </c>
      <c r="D72" s="23" t="s">
        <v>504</v>
      </c>
      <c r="E72" s="23" t="s">
        <v>504</v>
      </c>
      <c r="F72" s="23" t="s">
        <v>504</v>
      </c>
      <c r="G72" s="23" t="s">
        <v>504</v>
      </c>
      <c r="H72" s="23" t="s">
        <v>504</v>
      </c>
      <c r="I72" s="23" t="s">
        <v>504</v>
      </c>
      <c r="J72" s="23" t="s">
        <v>504</v>
      </c>
      <c r="K72" s="23" t="s">
        <v>504</v>
      </c>
      <c r="L72" s="23"/>
      <c r="M72" s="23" t="s">
        <v>504</v>
      </c>
      <c r="N72" s="23" t="s">
        <v>504</v>
      </c>
      <c r="O72" s="23" t="s">
        <v>504</v>
      </c>
      <c r="P72" s="23" t="s">
        <v>504</v>
      </c>
      <c r="Q72" s="23" t="s">
        <v>504</v>
      </c>
      <c r="R72" s="23" t="s">
        <v>504</v>
      </c>
      <c r="S72" s="23" t="s">
        <v>504</v>
      </c>
      <c r="T72" s="23" t="s">
        <v>504</v>
      </c>
      <c r="U72" s="23" t="s">
        <v>504</v>
      </c>
      <c r="V72" s="23" t="s">
        <v>504</v>
      </c>
      <c r="W72" s="23" t="s">
        <v>504</v>
      </c>
      <c r="X72" s="23" t="s">
        <v>504</v>
      </c>
      <c r="Y72" s="23" t="s">
        <v>504</v>
      </c>
      <c r="Z72" s="23" t="s">
        <v>504</v>
      </c>
      <c r="AA72" s="23" t="s">
        <v>504</v>
      </c>
      <c r="AB72" s="23" t="s">
        <v>504</v>
      </c>
      <c r="AC72" s="23" t="s">
        <v>504</v>
      </c>
      <c r="AD72" s="23" t="s">
        <v>504</v>
      </c>
      <c r="AE72" s="23" t="s">
        <v>504</v>
      </c>
      <c r="AF72" s="23" t="s">
        <v>504</v>
      </c>
      <c r="AG72" s="23" t="s">
        <v>504</v>
      </c>
      <c r="AH72" s="23" t="s">
        <v>504</v>
      </c>
      <c r="AI72" s="23" t="s">
        <v>504</v>
      </c>
      <c r="AJ72" s="23" t="s">
        <v>504</v>
      </c>
      <c r="AK72" s="23" t="s">
        <v>504</v>
      </c>
      <c r="AL72" s="23" t="s">
        <v>504</v>
      </c>
      <c r="AM72" s="23" t="s">
        <v>504</v>
      </c>
      <c r="AN72" s="23" t="s">
        <v>504</v>
      </c>
      <c r="AO72" s="23" t="s">
        <v>504</v>
      </c>
      <c r="AP72" s="23" t="s">
        <v>504</v>
      </c>
      <c r="AQ72" s="23" t="s">
        <v>504</v>
      </c>
      <c r="AR72" s="23" t="s">
        <v>504</v>
      </c>
      <c r="AS72" s="23" t="s">
        <v>504</v>
      </c>
      <c r="AT72" s="23" t="s">
        <v>504</v>
      </c>
      <c r="AU72" s="23" t="s">
        <v>504</v>
      </c>
      <c r="AV72" s="23" t="s">
        <v>504</v>
      </c>
      <c r="AW72" s="23" t="s">
        <v>504</v>
      </c>
      <c r="AX72" s="23" t="s">
        <v>504</v>
      </c>
      <c r="AY72" s="23" t="s">
        <v>504</v>
      </c>
      <c r="AZ72" s="23" t="s">
        <v>504</v>
      </c>
      <c r="BA72" s="23" t="s">
        <v>504</v>
      </c>
      <c r="BB72" s="23" t="s">
        <v>504</v>
      </c>
      <c r="BC72" s="23" t="s">
        <v>504</v>
      </c>
      <c r="BD72" s="23" t="s">
        <v>504</v>
      </c>
      <c r="BE72" s="23"/>
      <c r="BF72" s="23" t="s">
        <v>504</v>
      </c>
      <c r="BG72" s="23" t="s">
        <v>504</v>
      </c>
      <c r="BH72" s="23" t="s">
        <v>504</v>
      </c>
      <c r="BI72" s="23" t="s">
        <v>504</v>
      </c>
      <c r="BJ72" s="23" t="s">
        <v>504</v>
      </c>
      <c r="BK72" s="23" t="s">
        <v>504</v>
      </c>
      <c r="BL72" s="23" t="s">
        <v>504</v>
      </c>
      <c r="BM72" s="23" t="s">
        <v>504</v>
      </c>
      <c r="BN72" s="23" t="s">
        <v>504</v>
      </c>
      <c r="BO72" s="23" t="s">
        <v>504</v>
      </c>
      <c r="BP72" s="23" t="s">
        <v>504</v>
      </c>
      <c r="BQ72" s="23" t="s">
        <v>504</v>
      </c>
      <c r="BR72" s="23" t="s">
        <v>504</v>
      </c>
      <c r="BS72" s="23">
        <v>1</v>
      </c>
      <c r="BT72" s="30"/>
      <c r="BU72" s="23">
        <v>1</v>
      </c>
      <c r="BV72" s="23" t="s">
        <v>504</v>
      </c>
      <c r="BW72" s="23" t="s">
        <v>504</v>
      </c>
      <c r="BX72" s="23" t="s">
        <v>504</v>
      </c>
      <c r="BY72" s="23" t="s">
        <v>504</v>
      </c>
      <c r="BZ72" s="23" t="s">
        <v>504</v>
      </c>
      <c r="CA72" s="23" t="s">
        <v>504</v>
      </c>
      <c r="CB72" s="23" t="s">
        <v>504</v>
      </c>
      <c r="CC72" s="23" t="s">
        <v>504</v>
      </c>
      <c r="CD72" s="23" t="s">
        <v>504</v>
      </c>
      <c r="CE72" s="23" t="s">
        <v>504</v>
      </c>
      <c r="CF72" s="23" t="s">
        <v>504</v>
      </c>
      <c r="CG72" s="23"/>
      <c r="CH72" s="23" t="s">
        <v>504</v>
      </c>
      <c r="CI72" s="23" t="s">
        <v>504</v>
      </c>
      <c r="CJ72" s="23" t="s">
        <v>504</v>
      </c>
      <c r="CK72" s="23" t="s">
        <v>504</v>
      </c>
      <c r="CL72" s="23" t="s">
        <v>504</v>
      </c>
      <c r="CM72" s="23" t="s">
        <v>504</v>
      </c>
      <c r="CN72" s="23" t="s">
        <v>504</v>
      </c>
      <c r="CO72" s="23" t="s">
        <v>504</v>
      </c>
      <c r="CP72" s="23" t="s">
        <v>504</v>
      </c>
      <c r="CQ72" s="23" t="s">
        <v>504</v>
      </c>
      <c r="CR72" s="23" t="s">
        <v>504</v>
      </c>
      <c r="CS72" s="23" t="s">
        <v>504</v>
      </c>
      <c r="CT72" s="23" t="s">
        <v>504</v>
      </c>
      <c r="CU72" s="23" t="s">
        <v>504</v>
      </c>
      <c r="CV72" s="23" t="s">
        <v>504</v>
      </c>
      <c r="CW72" s="23" t="s">
        <v>504</v>
      </c>
      <c r="CX72" s="23" t="s">
        <v>504</v>
      </c>
      <c r="CY72" s="23" t="s">
        <v>504</v>
      </c>
      <c r="CZ72" s="23" t="s">
        <v>504</v>
      </c>
      <c r="DA72" s="23" t="s">
        <v>504</v>
      </c>
      <c r="DB72" s="23" t="s">
        <v>504</v>
      </c>
      <c r="DC72" s="23" t="s">
        <v>504</v>
      </c>
      <c r="DD72" s="23" t="s">
        <v>504</v>
      </c>
      <c r="DE72" s="23" t="s">
        <v>504</v>
      </c>
    </row>
    <row r="73" spans="2:109" x14ac:dyDescent="0.25">
      <c r="B73" s="27" t="s">
        <v>500</v>
      </c>
      <c r="C73" s="24" t="s">
        <v>504</v>
      </c>
      <c r="D73" s="24" t="s">
        <v>504</v>
      </c>
      <c r="E73" s="24" t="s">
        <v>504</v>
      </c>
      <c r="F73" s="24" t="s">
        <v>504</v>
      </c>
      <c r="G73" s="24" t="s">
        <v>504</v>
      </c>
      <c r="H73" s="24" t="s">
        <v>504</v>
      </c>
      <c r="I73" s="24" t="s">
        <v>504</v>
      </c>
      <c r="J73" s="24" t="s">
        <v>504</v>
      </c>
      <c r="K73" s="24" t="s">
        <v>504</v>
      </c>
      <c r="L73" s="24"/>
      <c r="M73" s="24" t="s">
        <v>504</v>
      </c>
      <c r="N73" s="24">
        <v>1</v>
      </c>
      <c r="O73" s="24" t="s">
        <v>504</v>
      </c>
      <c r="P73" s="24" t="s">
        <v>504</v>
      </c>
      <c r="Q73" s="24" t="s">
        <v>504</v>
      </c>
      <c r="R73" s="24" t="s">
        <v>504</v>
      </c>
      <c r="S73" s="24" t="s">
        <v>504</v>
      </c>
      <c r="T73" s="24" t="s">
        <v>504</v>
      </c>
      <c r="U73" s="24" t="s">
        <v>504</v>
      </c>
      <c r="V73" s="24" t="s">
        <v>504</v>
      </c>
      <c r="W73" s="24" t="s">
        <v>504</v>
      </c>
      <c r="X73" s="24" t="s">
        <v>504</v>
      </c>
      <c r="Y73" s="24" t="s">
        <v>504</v>
      </c>
      <c r="Z73" s="24" t="s">
        <v>504</v>
      </c>
      <c r="AA73" s="24" t="s">
        <v>504</v>
      </c>
      <c r="AB73" s="24" t="s">
        <v>504</v>
      </c>
      <c r="AC73" s="24" t="s">
        <v>504</v>
      </c>
      <c r="AD73" s="24" t="s">
        <v>504</v>
      </c>
      <c r="AE73" s="24" t="s">
        <v>504</v>
      </c>
      <c r="AF73" s="24" t="s">
        <v>504</v>
      </c>
      <c r="AG73" s="24" t="s">
        <v>504</v>
      </c>
      <c r="AH73" s="24" t="s">
        <v>504</v>
      </c>
      <c r="AI73" s="24" t="s">
        <v>504</v>
      </c>
      <c r="AJ73" s="24" t="s">
        <v>504</v>
      </c>
      <c r="AK73" s="24" t="s">
        <v>504</v>
      </c>
      <c r="AL73" s="24" t="s">
        <v>504</v>
      </c>
      <c r="AM73" s="24" t="s">
        <v>504</v>
      </c>
      <c r="AN73" s="24" t="s">
        <v>504</v>
      </c>
      <c r="AO73" s="24" t="s">
        <v>504</v>
      </c>
      <c r="AP73" s="24" t="s">
        <v>504</v>
      </c>
      <c r="AQ73" s="24" t="s">
        <v>504</v>
      </c>
      <c r="AR73" s="24" t="s">
        <v>504</v>
      </c>
      <c r="AS73" s="24" t="s">
        <v>504</v>
      </c>
      <c r="AT73" s="24" t="s">
        <v>504</v>
      </c>
      <c r="AU73" s="24" t="s">
        <v>504</v>
      </c>
      <c r="AV73" s="24" t="s">
        <v>504</v>
      </c>
      <c r="AW73" s="24" t="s">
        <v>504</v>
      </c>
      <c r="AX73" s="24" t="s">
        <v>504</v>
      </c>
      <c r="AY73" s="24" t="s">
        <v>504</v>
      </c>
      <c r="AZ73" s="24" t="s">
        <v>504</v>
      </c>
      <c r="BA73" s="24" t="s">
        <v>504</v>
      </c>
      <c r="BB73" s="24" t="s">
        <v>504</v>
      </c>
      <c r="BC73" s="24" t="s">
        <v>504</v>
      </c>
      <c r="BD73" s="24" t="s">
        <v>504</v>
      </c>
      <c r="BE73" s="24"/>
      <c r="BF73" s="24" t="s">
        <v>504</v>
      </c>
      <c r="BG73" s="24" t="s">
        <v>504</v>
      </c>
      <c r="BH73" s="24" t="s">
        <v>504</v>
      </c>
      <c r="BI73" s="24" t="s">
        <v>504</v>
      </c>
      <c r="BJ73" s="24" t="s">
        <v>504</v>
      </c>
      <c r="BK73" s="24" t="s">
        <v>504</v>
      </c>
      <c r="BL73" s="24" t="s">
        <v>504</v>
      </c>
      <c r="BM73" s="24" t="s">
        <v>504</v>
      </c>
      <c r="BN73" s="24" t="s">
        <v>504</v>
      </c>
      <c r="BO73" s="24" t="s">
        <v>504</v>
      </c>
      <c r="BP73" s="24" t="s">
        <v>504</v>
      </c>
      <c r="BQ73" s="24" t="s">
        <v>504</v>
      </c>
      <c r="BR73" s="24" t="s">
        <v>504</v>
      </c>
      <c r="BS73" s="24">
        <v>1</v>
      </c>
      <c r="BT73" s="24">
        <v>1</v>
      </c>
      <c r="BU73" s="29"/>
      <c r="BV73" s="24" t="s">
        <v>504</v>
      </c>
      <c r="BW73" s="24" t="s">
        <v>504</v>
      </c>
      <c r="BX73" s="24" t="s">
        <v>504</v>
      </c>
      <c r="BY73" s="24" t="s">
        <v>504</v>
      </c>
      <c r="BZ73" s="24" t="s">
        <v>504</v>
      </c>
      <c r="CA73" s="24" t="s">
        <v>504</v>
      </c>
      <c r="CB73" s="24" t="s">
        <v>504</v>
      </c>
      <c r="CC73" s="24" t="s">
        <v>504</v>
      </c>
      <c r="CD73" s="24" t="s">
        <v>504</v>
      </c>
      <c r="CE73" s="24" t="s">
        <v>504</v>
      </c>
      <c r="CF73" s="24" t="s">
        <v>504</v>
      </c>
      <c r="CG73" s="24"/>
      <c r="CH73" s="24" t="s">
        <v>504</v>
      </c>
      <c r="CI73" s="24" t="s">
        <v>504</v>
      </c>
      <c r="CJ73" s="24" t="s">
        <v>504</v>
      </c>
      <c r="CK73" s="24" t="s">
        <v>504</v>
      </c>
      <c r="CL73" s="24" t="s">
        <v>504</v>
      </c>
      <c r="CM73" s="24" t="s">
        <v>504</v>
      </c>
      <c r="CN73" s="24" t="s">
        <v>504</v>
      </c>
      <c r="CO73" s="24" t="s">
        <v>504</v>
      </c>
      <c r="CP73" s="24" t="s">
        <v>504</v>
      </c>
      <c r="CQ73" s="24" t="s">
        <v>504</v>
      </c>
      <c r="CR73" s="24" t="s">
        <v>504</v>
      </c>
      <c r="CS73" s="24" t="s">
        <v>504</v>
      </c>
      <c r="CT73" s="24" t="s">
        <v>504</v>
      </c>
      <c r="CU73" s="24" t="s">
        <v>504</v>
      </c>
      <c r="CV73" s="24" t="s">
        <v>504</v>
      </c>
      <c r="CW73" s="24" t="s">
        <v>504</v>
      </c>
      <c r="CX73" s="24" t="s">
        <v>504</v>
      </c>
      <c r="CY73" s="24" t="s">
        <v>504</v>
      </c>
      <c r="CZ73" s="24" t="s">
        <v>504</v>
      </c>
      <c r="DA73" s="24" t="s">
        <v>504</v>
      </c>
      <c r="DB73" s="24" t="s">
        <v>504</v>
      </c>
      <c r="DC73" s="24" t="s">
        <v>504</v>
      </c>
      <c r="DD73" s="24" t="s">
        <v>504</v>
      </c>
      <c r="DE73" s="24" t="s">
        <v>504</v>
      </c>
    </row>
    <row r="74" spans="2:109" x14ac:dyDescent="0.25">
      <c r="B74" s="28" t="s">
        <v>238</v>
      </c>
      <c r="C74" s="23" t="s">
        <v>504</v>
      </c>
      <c r="D74" s="23" t="s">
        <v>504</v>
      </c>
      <c r="E74" s="23" t="s">
        <v>504</v>
      </c>
      <c r="F74" s="23" t="s">
        <v>504</v>
      </c>
      <c r="G74" s="23" t="s">
        <v>504</v>
      </c>
      <c r="H74" s="23" t="s">
        <v>504</v>
      </c>
      <c r="I74" s="23" t="s">
        <v>504</v>
      </c>
      <c r="J74" s="23" t="s">
        <v>504</v>
      </c>
      <c r="K74" s="23" t="s">
        <v>504</v>
      </c>
      <c r="L74" s="23"/>
      <c r="M74" s="23" t="s">
        <v>504</v>
      </c>
      <c r="N74" s="23" t="s">
        <v>504</v>
      </c>
      <c r="O74" s="23" t="s">
        <v>504</v>
      </c>
      <c r="P74" s="23" t="s">
        <v>504</v>
      </c>
      <c r="Q74" s="23" t="s">
        <v>504</v>
      </c>
      <c r="R74" s="23" t="s">
        <v>504</v>
      </c>
      <c r="S74" s="23" t="s">
        <v>504</v>
      </c>
      <c r="T74" s="23" t="s">
        <v>504</v>
      </c>
      <c r="U74" s="23" t="s">
        <v>504</v>
      </c>
      <c r="V74" s="23" t="s">
        <v>504</v>
      </c>
      <c r="W74" s="23" t="s">
        <v>504</v>
      </c>
      <c r="X74" s="23" t="s">
        <v>504</v>
      </c>
      <c r="Y74" s="23" t="s">
        <v>504</v>
      </c>
      <c r="Z74" s="23" t="s">
        <v>504</v>
      </c>
      <c r="AA74" s="23" t="s">
        <v>504</v>
      </c>
      <c r="AB74" s="23" t="s">
        <v>504</v>
      </c>
      <c r="AC74" s="23" t="s">
        <v>504</v>
      </c>
      <c r="AD74" s="23" t="s">
        <v>504</v>
      </c>
      <c r="AE74" s="23" t="s">
        <v>504</v>
      </c>
      <c r="AF74" s="23" t="s">
        <v>504</v>
      </c>
      <c r="AG74" s="23" t="s">
        <v>504</v>
      </c>
      <c r="AH74" s="23" t="s">
        <v>504</v>
      </c>
      <c r="AI74" s="23" t="s">
        <v>504</v>
      </c>
      <c r="AJ74" s="23" t="s">
        <v>504</v>
      </c>
      <c r="AK74" s="23" t="s">
        <v>504</v>
      </c>
      <c r="AL74" s="23" t="s">
        <v>504</v>
      </c>
      <c r="AM74" s="23" t="s">
        <v>504</v>
      </c>
      <c r="AN74" s="23" t="s">
        <v>504</v>
      </c>
      <c r="AO74" s="23" t="s">
        <v>504</v>
      </c>
      <c r="AP74" s="23" t="s">
        <v>504</v>
      </c>
      <c r="AQ74" s="23" t="s">
        <v>504</v>
      </c>
      <c r="AR74" s="23" t="s">
        <v>504</v>
      </c>
      <c r="AS74" s="23" t="s">
        <v>504</v>
      </c>
      <c r="AT74" s="23" t="s">
        <v>504</v>
      </c>
      <c r="AU74" s="23" t="s">
        <v>504</v>
      </c>
      <c r="AV74" s="23" t="s">
        <v>504</v>
      </c>
      <c r="AW74" s="23" t="s">
        <v>504</v>
      </c>
      <c r="AX74" s="23" t="s">
        <v>504</v>
      </c>
      <c r="AY74" s="23" t="s">
        <v>504</v>
      </c>
      <c r="AZ74" s="23" t="s">
        <v>504</v>
      </c>
      <c r="BA74" s="23" t="s">
        <v>504</v>
      </c>
      <c r="BB74" s="23" t="s">
        <v>504</v>
      </c>
      <c r="BC74" s="23" t="s">
        <v>504</v>
      </c>
      <c r="BD74" s="23" t="s">
        <v>504</v>
      </c>
      <c r="BE74" s="23"/>
      <c r="BF74" s="23" t="s">
        <v>504</v>
      </c>
      <c r="BG74" s="23" t="s">
        <v>504</v>
      </c>
      <c r="BH74" s="23" t="s">
        <v>504</v>
      </c>
      <c r="BI74" s="23" t="s">
        <v>504</v>
      </c>
      <c r="BJ74" s="23" t="s">
        <v>504</v>
      </c>
      <c r="BK74" s="23" t="s">
        <v>504</v>
      </c>
      <c r="BL74" s="23" t="s">
        <v>504</v>
      </c>
      <c r="BM74" s="23" t="s">
        <v>504</v>
      </c>
      <c r="BN74" s="23" t="s">
        <v>504</v>
      </c>
      <c r="BO74" s="23" t="s">
        <v>504</v>
      </c>
      <c r="BP74" s="23" t="s">
        <v>504</v>
      </c>
      <c r="BQ74" s="23" t="s">
        <v>504</v>
      </c>
      <c r="BR74" s="23" t="s">
        <v>504</v>
      </c>
      <c r="BS74" s="23" t="s">
        <v>504</v>
      </c>
      <c r="BT74" s="23" t="s">
        <v>504</v>
      </c>
      <c r="BU74" s="23" t="s">
        <v>504</v>
      </c>
      <c r="BV74" s="30"/>
      <c r="BW74" s="23" t="s">
        <v>504</v>
      </c>
      <c r="BX74" s="23" t="s">
        <v>504</v>
      </c>
      <c r="BY74" s="23" t="s">
        <v>504</v>
      </c>
      <c r="BZ74" s="23" t="s">
        <v>504</v>
      </c>
      <c r="CA74" s="23" t="s">
        <v>504</v>
      </c>
      <c r="CB74" s="23" t="s">
        <v>504</v>
      </c>
      <c r="CC74" s="23" t="s">
        <v>504</v>
      </c>
      <c r="CD74" s="23" t="s">
        <v>504</v>
      </c>
      <c r="CE74" s="23" t="s">
        <v>504</v>
      </c>
      <c r="CF74" s="23" t="s">
        <v>504</v>
      </c>
      <c r="CG74" s="23"/>
      <c r="CH74" s="23" t="s">
        <v>504</v>
      </c>
      <c r="CI74" s="23" t="s">
        <v>504</v>
      </c>
      <c r="CJ74" s="23" t="s">
        <v>504</v>
      </c>
      <c r="CK74" s="23" t="s">
        <v>504</v>
      </c>
      <c r="CL74" s="23" t="s">
        <v>504</v>
      </c>
      <c r="CM74" s="23" t="s">
        <v>504</v>
      </c>
      <c r="CN74" s="23" t="s">
        <v>504</v>
      </c>
      <c r="CO74" s="23" t="s">
        <v>504</v>
      </c>
      <c r="CP74" s="23">
        <v>1</v>
      </c>
      <c r="CQ74" s="23" t="s">
        <v>504</v>
      </c>
      <c r="CR74" s="23" t="s">
        <v>504</v>
      </c>
      <c r="CS74" s="23" t="s">
        <v>504</v>
      </c>
      <c r="CT74" s="23" t="s">
        <v>504</v>
      </c>
      <c r="CU74" s="23" t="s">
        <v>504</v>
      </c>
      <c r="CV74" s="23" t="s">
        <v>504</v>
      </c>
      <c r="CW74" s="23">
        <v>1</v>
      </c>
      <c r="CX74" s="23" t="s">
        <v>504</v>
      </c>
      <c r="CY74" s="23" t="s">
        <v>504</v>
      </c>
      <c r="CZ74" s="23" t="s">
        <v>504</v>
      </c>
      <c r="DA74" s="23" t="s">
        <v>504</v>
      </c>
      <c r="DB74" s="23" t="s">
        <v>504</v>
      </c>
      <c r="DC74" s="23" t="s">
        <v>504</v>
      </c>
      <c r="DD74" s="23" t="s">
        <v>504</v>
      </c>
      <c r="DE74" s="23" t="s">
        <v>504</v>
      </c>
    </row>
    <row r="75" spans="2:109" x14ac:dyDescent="0.25">
      <c r="B75" s="27" t="s">
        <v>201</v>
      </c>
      <c r="C75" s="24" t="s">
        <v>504</v>
      </c>
      <c r="D75" s="24" t="s">
        <v>504</v>
      </c>
      <c r="E75" s="24" t="s">
        <v>504</v>
      </c>
      <c r="F75" s="24" t="s">
        <v>504</v>
      </c>
      <c r="G75" s="24" t="s">
        <v>504</v>
      </c>
      <c r="H75" s="24" t="s">
        <v>504</v>
      </c>
      <c r="I75" s="24" t="s">
        <v>504</v>
      </c>
      <c r="J75" s="24" t="s">
        <v>504</v>
      </c>
      <c r="K75" s="24" t="s">
        <v>504</v>
      </c>
      <c r="L75" s="24"/>
      <c r="M75" s="24" t="s">
        <v>504</v>
      </c>
      <c r="N75" s="24" t="s">
        <v>504</v>
      </c>
      <c r="O75" s="24" t="s">
        <v>504</v>
      </c>
      <c r="P75" s="24" t="s">
        <v>504</v>
      </c>
      <c r="Q75" s="24" t="s">
        <v>504</v>
      </c>
      <c r="R75" s="24" t="s">
        <v>504</v>
      </c>
      <c r="S75" s="24" t="s">
        <v>504</v>
      </c>
      <c r="T75" s="24" t="s">
        <v>504</v>
      </c>
      <c r="U75" s="24" t="s">
        <v>504</v>
      </c>
      <c r="V75" s="24" t="s">
        <v>504</v>
      </c>
      <c r="W75" s="24" t="s">
        <v>504</v>
      </c>
      <c r="X75" s="24" t="s">
        <v>504</v>
      </c>
      <c r="Y75" s="24" t="s">
        <v>504</v>
      </c>
      <c r="Z75" s="24" t="s">
        <v>504</v>
      </c>
      <c r="AA75" s="24" t="s">
        <v>504</v>
      </c>
      <c r="AB75" s="24" t="s">
        <v>504</v>
      </c>
      <c r="AC75" s="24" t="s">
        <v>504</v>
      </c>
      <c r="AD75" s="24" t="s">
        <v>504</v>
      </c>
      <c r="AE75" s="24" t="s">
        <v>504</v>
      </c>
      <c r="AF75" s="24" t="s">
        <v>504</v>
      </c>
      <c r="AG75" s="24" t="s">
        <v>504</v>
      </c>
      <c r="AH75" s="24" t="s">
        <v>504</v>
      </c>
      <c r="AI75" s="24" t="s">
        <v>504</v>
      </c>
      <c r="AJ75" s="24" t="s">
        <v>504</v>
      </c>
      <c r="AK75" s="24" t="s">
        <v>504</v>
      </c>
      <c r="AL75" s="24" t="s">
        <v>504</v>
      </c>
      <c r="AM75" s="24" t="s">
        <v>504</v>
      </c>
      <c r="AN75" s="24" t="s">
        <v>504</v>
      </c>
      <c r="AO75" s="24" t="s">
        <v>504</v>
      </c>
      <c r="AP75" s="24" t="s">
        <v>504</v>
      </c>
      <c r="AQ75" s="24" t="s">
        <v>504</v>
      </c>
      <c r="AR75" s="24" t="s">
        <v>504</v>
      </c>
      <c r="AS75" s="24" t="s">
        <v>504</v>
      </c>
      <c r="AT75" s="24" t="s">
        <v>504</v>
      </c>
      <c r="AU75" s="24" t="s">
        <v>504</v>
      </c>
      <c r="AV75" s="24" t="s">
        <v>504</v>
      </c>
      <c r="AW75" s="24" t="s">
        <v>504</v>
      </c>
      <c r="AX75" s="24" t="s">
        <v>504</v>
      </c>
      <c r="AY75" s="24" t="s">
        <v>504</v>
      </c>
      <c r="AZ75" s="24" t="s">
        <v>504</v>
      </c>
      <c r="BA75" s="24" t="s">
        <v>504</v>
      </c>
      <c r="BB75" s="24" t="s">
        <v>504</v>
      </c>
      <c r="BC75" s="24" t="s">
        <v>504</v>
      </c>
      <c r="BD75" s="24" t="s">
        <v>504</v>
      </c>
      <c r="BE75" s="24"/>
      <c r="BF75" s="24" t="s">
        <v>504</v>
      </c>
      <c r="BG75" s="24" t="s">
        <v>504</v>
      </c>
      <c r="BH75" s="24" t="s">
        <v>504</v>
      </c>
      <c r="BI75" s="24" t="s">
        <v>504</v>
      </c>
      <c r="BJ75" s="24" t="s">
        <v>504</v>
      </c>
      <c r="BK75" s="24" t="s">
        <v>504</v>
      </c>
      <c r="BL75" s="24" t="s">
        <v>504</v>
      </c>
      <c r="BM75" s="24" t="s">
        <v>504</v>
      </c>
      <c r="BN75" s="24" t="s">
        <v>504</v>
      </c>
      <c r="BO75" s="24" t="s">
        <v>504</v>
      </c>
      <c r="BP75" s="24" t="s">
        <v>504</v>
      </c>
      <c r="BQ75" s="24" t="s">
        <v>504</v>
      </c>
      <c r="BR75" s="24" t="s">
        <v>504</v>
      </c>
      <c r="BS75" s="24" t="s">
        <v>504</v>
      </c>
      <c r="BT75" s="24" t="s">
        <v>504</v>
      </c>
      <c r="BU75" s="24" t="s">
        <v>504</v>
      </c>
      <c r="BV75" s="24" t="s">
        <v>504</v>
      </c>
      <c r="BW75" s="29"/>
      <c r="BX75" s="24">
        <v>1</v>
      </c>
      <c r="BY75" s="24" t="s">
        <v>504</v>
      </c>
      <c r="BZ75" s="24" t="s">
        <v>504</v>
      </c>
      <c r="CA75" s="24" t="s">
        <v>504</v>
      </c>
      <c r="CB75" s="24" t="s">
        <v>504</v>
      </c>
      <c r="CC75" s="24" t="s">
        <v>504</v>
      </c>
      <c r="CD75" s="24" t="s">
        <v>504</v>
      </c>
      <c r="CE75" s="24" t="s">
        <v>504</v>
      </c>
      <c r="CF75" s="24" t="s">
        <v>504</v>
      </c>
      <c r="CG75" s="24"/>
      <c r="CH75" s="24" t="s">
        <v>504</v>
      </c>
      <c r="CI75" s="24" t="s">
        <v>504</v>
      </c>
      <c r="CJ75" s="24" t="s">
        <v>504</v>
      </c>
      <c r="CK75" s="24" t="s">
        <v>504</v>
      </c>
      <c r="CL75" s="24" t="s">
        <v>504</v>
      </c>
      <c r="CM75" s="24" t="s">
        <v>504</v>
      </c>
      <c r="CN75" s="24" t="s">
        <v>504</v>
      </c>
      <c r="CO75" s="24" t="s">
        <v>504</v>
      </c>
      <c r="CP75" s="24" t="s">
        <v>504</v>
      </c>
      <c r="CQ75" s="24" t="s">
        <v>504</v>
      </c>
      <c r="CR75" s="24" t="s">
        <v>504</v>
      </c>
      <c r="CS75" s="24" t="s">
        <v>504</v>
      </c>
      <c r="CT75" s="24" t="s">
        <v>504</v>
      </c>
      <c r="CU75" s="24" t="s">
        <v>504</v>
      </c>
      <c r="CV75" s="24" t="s">
        <v>504</v>
      </c>
      <c r="CW75" s="24" t="s">
        <v>504</v>
      </c>
      <c r="CX75" s="24" t="s">
        <v>504</v>
      </c>
      <c r="CY75" s="24" t="s">
        <v>504</v>
      </c>
      <c r="CZ75" s="24" t="s">
        <v>504</v>
      </c>
      <c r="DA75" s="24" t="s">
        <v>504</v>
      </c>
      <c r="DB75" s="24" t="s">
        <v>504</v>
      </c>
      <c r="DC75" s="24" t="s">
        <v>504</v>
      </c>
      <c r="DD75" s="24" t="s">
        <v>504</v>
      </c>
      <c r="DE75" s="24" t="s">
        <v>504</v>
      </c>
    </row>
    <row r="76" spans="2:109" x14ac:dyDescent="0.25">
      <c r="B76" s="28" t="s">
        <v>203</v>
      </c>
      <c r="C76" s="23" t="s">
        <v>504</v>
      </c>
      <c r="D76" s="23" t="s">
        <v>504</v>
      </c>
      <c r="E76" s="23" t="s">
        <v>504</v>
      </c>
      <c r="F76" s="23" t="s">
        <v>504</v>
      </c>
      <c r="G76" s="23" t="s">
        <v>504</v>
      </c>
      <c r="H76" s="23" t="s">
        <v>504</v>
      </c>
      <c r="I76" s="23" t="s">
        <v>504</v>
      </c>
      <c r="J76" s="23" t="s">
        <v>504</v>
      </c>
      <c r="K76" s="23" t="s">
        <v>504</v>
      </c>
      <c r="L76" s="23"/>
      <c r="M76" s="23" t="s">
        <v>504</v>
      </c>
      <c r="N76" s="23" t="s">
        <v>504</v>
      </c>
      <c r="O76" s="23" t="s">
        <v>504</v>
      </c>
      <c r="P76" s="23" t="s">
        <v>504</v>
      </c>
      <c r="Q76" s="23" t="s">
        <v>504</v>
      </c>
      <c r="R76" s="23" t="s">
        <v>504</v>
      </c>
      <c r="S76" s="23" t="s">
        <v>504</v>
      </c>
      <c r="T76" s="23" t="s">
        <v>504</v>
      </c>
      <c r="U76" s="23" t="s">
        <v>504</v>
      </c>
      <c r="V76" s="23" t="s">
        <v>504</v>
      </c>
      <c r="W76" s="23" t="s">
        <v>504</v>
      </c>
      <c r="X76" s="23" t="s">
        <v>504</v>
      </c>
      <c r="Y76" s="23" t="s">
        <v>504</v>
      </c>
      <c r="Z76" s="23" t="s">
        <v>504</v>
      </c>
      <c r="AA76" s="23" t="s">
        <v>504</v>
      </c>
      <c r="AB76" s="23" t="s">
        <v>504</v>
      </c>
      <c r="AC76" s="23" t="s">
        <v>504</v>
      </c>
      <c r="AD76" s="23" t="s">
        <v>504</v>
      </c>
      <c r="AE76" s="23" t="s">
        <v>504</v>
      </c>
      <c r="AF76" s="23" t="s">
        <v>504</v>
      </c>
      <c r="AG76" s="23" t="s">
        <v>504</v>
      </c>
      <c r="AH76" s="23" t="s">
        <v>504</v>
      </c>
      <c r="AI76" s="23" t="s">
        <v>504</v>
      </c>
      <c r="AJ76" s="23" t="s">
        <v>504</v>
      </c>
      <c r="AK76" s="23" t="s">
        <v>504</v>
      </c>
      <c r="AL76" s="23" t="s">
        <v>504</v>
      </c>
      <c r="AM76" s="23" t="s">
        <v>504</v>
      </c>
      <c r="AN76" s="23" t="s">
        <v>504</v>
      </c>
      <c r="AO76" s="23" t="s">
        <v>504</v>
      </c>
      <c r="AP76" s="23" t="s">
        <v>504</v>
      </c>
      <c r="AQ76" s="23" t="s">
        <v>504</v>
      </c>
      <c r="AR76" s="23" t="s">
        <v>504</v>
      </c>
      <c r="AS76" s="23" t="s">
        <v>504</v>
      </c>
      <c r="AT76" s="23" t="s">
        <v>504</v>
      </c>
      <c r="AU76" s="23" t="s">
        <v>504</v>
      </c>
      <c r="AV76" s="23" t="s">
        <v>504</v>
      </c>
      <c r="AW76" s="23" t="s">
        <v>504</v>
      </c>
      <c r="AX76" s="23" t="s">
        <v>504</v>
      </c>
      <c r="AY76" s="23" t="s">
        <v>504</v>
      </c>
      <c r="AZ76" s="23" t="s">
        <v>504</v>
      </c>
      <c r="BA76" s="23" t="s">
        <v>504</v>
      </c>
      <c r="BB76" s="23" t="s">
        <v>504</v>
      </c>
      <c r="BC76" s="23" t="s">
        <v>504</v>
      </c>
      <c r="BD76" s="23" t="s">
        <v>504</v>
      </c>
      <c r="BE76" s="23"/>
      <c r="BF76" s="23" t="s">
        <v>504</v>
      </c>
      <c r="BG76" s="23" t="s">
        <v>504</v>
      </c>
      <c r="BH76" s="23" t="s">
        <v>504</v>
      </c>
      <c r="BI76" s="23" t="s">
        <v>504</v>
      </c>
      <c r="BJ76" s="23" t="s">
        <v>504</v>
      </c>
      <c r="BK76" s="23" t="s">
        <v>504</v>
      </c>
      <c r="BL76" s="23" t="s">
        <v>504</v>
      </c>
      <c r="BM76" s="23" t="s">
        <v>504</v>
      </c>
      <c r="BN76" s="23" t="s">
        <v>504</v>
      </c>
      <c r="BO76" s="23" t="s">
        <v>504</v>
      </c>
      <c r="BP76" s="23">
        <v>1</v>
      </c>
      <c r="BQ76" s="23" t="s">
        <v>504</v>
      </c>
      <c r="BR76" s="23" t="s">
        <v>504</v>
      </c>
      <c r="BS76" s="23" t="s">
        <v>504</v>
      </c>
      <c r="BT76" s="23" t="s">
        <v>504</v>
      </c>
      <c r="BU76" s="23" t="s">
        <v>504</v>
      </c>
      <c r="BV76" s="23" t="s">
        <v>504</v>
      </c>
      <c r="BW76" s="23">
        <v>1</v>
      </c>
      <c r="BX76" s="30"/>
      <c r="BY76" s="23" t="s">
        <v>504</v>
      </c>
      <c r="BZ76" s="23" t="s">
        <v>504</v>
      </c>
      <c r="CA76" s="23" t="s">
        <v>504</v>
      </c>
      <c r="CB76" s="23" t="s">
        <v>504</v>
      </c>
      <c r="CC76" s="23" t="s">
        <v>504</v>
      </c>
      <c r="CD76" s="23" t="s">
        <v>504</v>
      </c>
      <c r="CE76" s="23" t="s">
        <v>504</v>
      </c>
      <c r="CF76" s="23" t="s">
        <v>504</v>
      </c>
      <c r="CG76" s="23"/>
      <c r="CH76" s="23" t="s">
        <v>504</v>
      </c>
      <c r="CI76" s="23" t="s">
        <v>504</v>
      </c>
      <c r="CJ76" s="23" t="s">
        <v>504</v>
      </c>
      <c r="CK76" s="23" t="s">
        <v>504</v>
      </c>
      <c r="CL76" s="23" t="s">
        <v>504</v>
      </c>
      <c r="CM76" s="23" t="s">
        <v>504</v>
      </c>
      <c r="CN76" s="23" t="s">
        <v>504</v>
      </c>
      <c r="CO76" s="23" t="s">
        <v>504</v>
      </c>
      <c r="CP76" s="23" t="s">
        <v>504</v>
      </c>
      <c r="CQ76" s="23" t="s">
        <v>504</v>
      </c>
      <c r="CR76" s="23" t="s">
        <v>504</v>
      </c>
      <c r="CS76" s="23" t="s">
        <v>504</v>
      </c>
      <c r="CT76" s="23" t="s">
        <v>504</v>
      </c>
      <c r="CU76" s="23" t="s">
        <v>504</v>
      </c>
      <c r="CV76" s="23" t="s">
        <v>504</v>
      </c>
      <c r="CW76" s="23" t="s">
        <v>504</v>
      </c>
      <c r="CX76" s="23" t="s">
        <v>504</v>
      </c>
      <c r="CY76" s="23" t="s">
        <v>504</v>
      </c>
      <c r="CZ76" s="23" t="s">
        <v>504</v>
      </c>
      <c r="DA76" s="23" t="s">
        <v>504</v>
      </c>
      <c r="DB76" s="23" t="s">
        <v>504</v>
      </c>
      <c r="DC76" s="23" t="s">
        <v>504</v>
      </c>
      <c r="DD76" s="23" t="s">
        <v>504</v>
      </c>
      <c r="DE76" s="23" t="s">
        <v>504</v>
      </c>
    </row>
    <row r="77" spans="2:109" x14ac:dyDescent="0.25">
      <c r="B77" s="27" t="s">
        <v>161</v>
      </c>
      <c r="C77" s="24" t="s">
        <v>504</v>
      </c>
      <c r="D77" s="24" t="s">
        <v>504</v>
      </c>
      <c r="E77" s="24" t="s">
        <v>504</v>
      </c>
      <c r="F77" s="24" t="s">
        <v>504</v>
      </c>
      <c r="G77" s="24" t="s">
        <v>504</v>
      </c>
      <c r="H77" s="24" t="s">
        <v>504</v>
      </c>
      <c r="I77" s="24" t="s">
        <v>504</v>
      </c>
      <c r="J77" s="24" t="s">
        <v>504</v>
      </c>
      <c r="K77" s="24" t="s">
        <v>504</v>
      </c>
      <c r="L77" s="24"/>
      <c r="M77" s="24" t="s">
        <v>504</v>
      </c>
      <c r="N77" s="24" t="s">
        <v>504</v>
      </c>
      <c r="O77" s="24" t="s">
        <v>504</v>
      </c>
      <c r="P77" s="24" t="s">
        <v>504</v>
      </c>
      <c r="Q77" s="24" t="s">
        <v>504</v>
      </c>
      <c r="R77" s="24">
        <v>1</v>
      </c>
      <c r="S77" s="24" t="s">
        <v>504</v>
      </c>
      <c r="T77" s="24" t="s">
        <v>504</v>
      </c>
      <c r="U77" s="24" t="s">
        <v>504</v>
      </c>
      <c r="V77" s="24" t="s">
        <v>504</v>
      </c>
      <c r="W77" s="24" t="s">
        <v>504</v>
      </c>
      <c r="X77" s="24" t="s">
        <v>504</v>
      </c>
      <c r="Y77" s="24" t="s">
        <v>504</v>
      </c>
      <c r="Z77" s="24" t="s">
        <v>504</v>
      </c>
      <c r="AA77" s="24" t="s">
        <v>504</v>
      </c>
      <c r="AB77" s="24" t="s">
        <v>504</v>
      </c>
      <c r="AC77" s="24" t="s">
        <v>504</v>
      </c>
      <c r="AD77" s="24" t="s">
        <v>504</v>
      </c>
      <c r="AE77" s="24" t="s">
        <v>504</v>
      </c>
      <c r="AF77" s="24" t="s">
        <v>504</v>
      </c>
      <c r="AG77" s="24" t="s">
        <v>504</v>
      </c>
      <c r="AH77" s="24" t="s">
        <v>504</v>
      </c>
      <c r="AI77" s="24" t="s">
        <v>504</v>
      </c>
      <c r="AJ77" s="24" t="s">
        <v>504</v>
      </c>
      <c r="AK77" s="24" t="s">
        <v>504</v>
      </c>
      <c r="AL77" s="24" t="s">
        <v>504</v>
      </c>
      <c r="AM77" s="24" t="s">
        <v>504</v>
      </c>
      <c r="AN77" s="24" t="s">
        <v>504</v>
      </c>
      <c r="AO77" s="24" t="s">
        <v>504</v>
      </c>
      <c r="AP77" s="24" t="s">
        <v>504</v>
      </c>
      <c r="AQ77" s="24" t="s">
        <v>504</v>
      </c>
      <c r="AR77" s="24" t="s">
        <v>504</v>
      </c>
      <c r="AS77" s="24" t="s">
        <v>504</v>
      </c>
      <c r="AT77" s="24" t="s">
        <v>504</v>
      </c>
      <c r="AU77" s="24" t="s">
        <v>504</v>
      </c>
      <c r="AV77" s="24" t="s">
        <v>504</v>
      </c>
      <c r="AW77" s="24" t="s">
        <v>504</v>
      </c>
      <c r="AX77" s="24" t="s">
        <v>504</v>
      </c>
      <c r="AY77" s="24" t="s">
        <v>504</v>
      </c>
      <c r="AZ77" s="24" t="s">
        <v>504</v>
      </c>
      <c r="BA77" s="24" t="s">
        <v>504</v>
      </c>
      <c r="BB77" s="24" t="s">
        <v>504</v>
      </c>
      <c r="BC77" s="24" t="s">
        <v>504</v>
      </c>
      <c r="BD77" s="24" t="s">
        <v>504</v>
      </c>
      <c r="BE77" s="24"/>
      <c r="BF77" s="24" t="s">
        <v>504</v>
      </c>
      <c r="BG77" s="24" t="s">
        <v>504</v>
      </c>
      <c r="BH77" s="24" t="s">
        <v>504</v>
      </c>
      <c r="BI77" s="24" t="s">
        <v>504</v>
      </c>
      <c r="BJ77" s="24" t="s">
        <v>504</v>
      </c>
      <c r="BK77" s="24" t="s">
        <v>504</v>
      </c>
      <c r="BL77" s="24" t="s">
        <v>504</v>
      </c>
      <c r="BM77" s="24" t="s">
        <v>504</v>
      </c>
      <c r="BN77" s="24" t="s">
        <v>504</v>
      </c>
      <c r="BO77" s="24" t="s">
        <v>504</v>
      </c>
      <c r="BP77" s="24" t="s">
        <v>504</v>
      </c>
      <c r="BQ77" s="24" t="s">
        <v>504</v>
      </c>
      <c r="BR77" s="24" t="s">
        <v>504</v>
      </c>
      <c r="BS77" s="24" t="s">
        <v>504</v>
      </c>
      <c r="BT77" s="24" t="s">
        <v>504</v>
      </c>
      <c r="BU77" s="24" t="s">
        <v>504</v>
      </c>
      <c r="BV77" s="24" t="s">
        <v>504</v>
      </c>
      <c r="BW77" s="24" t="s">
        <v>504</v>
      </c>
      <c r="BX77" s="24" t="s">
        <v>504</v>
      </c>
      <c r="BY77" s="29"/>
      <c r="BZ77" s="24" t="s">
        <v>504</v>
      </c>
      <c r="CA77" s="24" t="s">
        <v>504</v>
      </c>
      <c r="CB77" s="24" t="s">
        <v>504</v>
      </c>
      <c r="CC77" s="24" t="s">
        <v>504</v>
      </c>
      <c r="CD77" s="24" t="s">
        <v>504</v>
      </c>
      <c r="CE77" s="24" t="s">
        <v>504</v>
      </c>
      <c r="CF77" s="24" t="s">
        <v>504</v>
      </c>
      <c r="CG77" s="24"/>
      <c r="CH77" s="24" t="s">
        <v>504</v>
      </c>
      <c r="CI77" s="24" t="s">
        <v>504</v>
      </c>
      <c r="CJ77" s="24" t="s">
        <v>504</v>
      </c>
      <c r="CK77" s="24" t="s">
        <v>504</v>
      </c>
      <c r="CL77" s="24" t="s">
        <v>504</v>
      </c>
      <c r="CM77" s="24" t="s">
        <v>504</v>
      </c>
      <c r="CN77" s="24" t="s">
        <v>504</v>
      </c>
      <c r="CO77" s="24" t="s">
        <v>504</v>
      </c>
      <c r="CP77" s="24" t="s">
        <v>504</v>
      </c>
      <c r="CQ77" s="24" t="s">
        <v>504</v>
      </c>
      <c r="CR77" s="24" t="s">
        <v>504</v>
      </c>
      <c r="CS77" s="24" t="s">
        <v>504</v>
      </c>
      <c r="CT77" s="24" t="s">
        <v>504</v>
      </c>
      <c r="CU77" s="24" t="s">
        <v>504</v>
      </c>
      <c r="CV77" s="24" t="s">
        <v>504</v>
      </c>
      <c r="CW77" s="24" t="s">
        <v>504</v>
      </c>
      <c r="CX77" s="24" t="s">
        <v>504</v>
      </c>
      <c r="CY77" s="24" t="s">
        <v>504</v>
      </c>
      <c r="CZ77" s="24" t="s">
        <v>504</v>
      </c>
      <c r="DA77" s="24" t="s">
        <v>504</v>
      </c>
      <c r="DB77" s="24" t="s">
        <v>504</v>
      </c>
      <c r="DC77" s="24" t="s">
        <v>504</v>
      </c>
      <c r="DD77" s="24" t="s">
        <v>504</v>
      </c>
      <c r="DE77" s="24" t="s">
        <v>504</v>
      </c>
    </row>
    <row r="78" spans="2:109" x14ac:dyDescent="0.25">
      <c r="B78" s="28" t="s">
        <v>494</v>
      </c>
      <c r="C78" s="23" t="s">
        <v>504</v>
      </c>
      <c r="D78" s="23" t="s">
        <v>504</v>
      </c>
      <c r="E78" s="23" t="s">
        <v>504</v>
      </c>
      <c r="F78" s="23" t="s">
        <v>504</v>
      </c>
      <c r="G78" s="23" t="s">
        <v>504</v>
      </c>
      <c r="H78" s="23" t="s">
        <v>504</v>
      </c>
      <c r="I78" s="23" t="s">
        <v>504</v>
      </c>
      <c r="J78" s="23" t="s">
        <v>504</v>
      </c>
      <c r="K78" s="23" t="s">
        <v>504</v>
      </c>
      <c r="L78" s="23"/>
      <c r="M78" s="23" t="s">
        <v>504</v>
      </c>
      <c r="N78" s="23" t="s">
        <v>504</v>
      </c>
      <c r="O78" s="23" t="s">
        <v>504</v>
      </c>
      <c r="P78" s="23" t="s">
        <v>504</v>
      </c>
      <c r="Q78" s="23" t="s">
        <v>504</v>
      </c>
      <c r="R78" s="23" t="s">
        <v>504</v>
      </c>
      <c r="S78" s="23" t="s">
        <v>504</v>
      </c>
      <c r="T78" s="23" t="s">
        <v>504</v>
      </c>
      <c r="U78" s="23" t="s">
        <v>504</v>
      </c>
      <c r="V78" s="23" t="s">
        <v>504</v>
      </c>
      <c r="W78" s="23" t="s">
        <v>504</v>
      </c>
      <c r="X78" s="23" t="s">
        <v>504</v>
      </c>
      <c r="Y78" s="23" t="s">
        <v>504</v>
      </c>
      <c r="Z78" s="23" t="s">
        <v>504</v>
      </c>
      <c r="AA78" s="23" t="s">
        <v>504</v>
      </c>
      <c r="AB78" s="23" t="s">
        <v>504</v>
      </c>
      <c r="AC78" s="23" t="s">
        <v>504</v>
      </c>
      <c r="AD78" s="23" t="s">
        <v>504</v>
      </c>
      <c r="AE78" s="23" t="s">
        <v>504</v>
      </c>
      <c r="AF78" s="23" t="s">
        <v>504</v>
      </c>
      <c r="AG78" s="23" t="s">
        <v>504</v>
      </c>
      <c r="AH78" s="23" t="s">
        <v>504</v>
      </c>
      <c r="AI78" s="23" t="s">
        <v>504</v>
      </c>
      <c r="AJ78" s="23" t="s">
        <v>504</v>
      </c>
      <c r="AK78" s="23" t="s">
        <v>504</v>
      </c>
      <c r="AL78" s="23" t="s">
        <v>504</v>
      </c>
      <c r="AM78" s="23" t="s">
        <v>504</v>
      </c>
      <c r="AN78" s="23" t="s">
        <v>504</v>
      </c>
      <c r="AO78" s="23" t="s">
        <v>504</v>
      </c>
      <c r="AP78" s="23" t="s">
        <v>504</v>
      </c>
      <c r="AQ78" s="23" t="s">
        <v>504</v>
      </c>
      <c r="AR78" s="23" t="s">
        <v>504</v>
      </c>
      <c r="AS78" s="23" t="s">
        <v>504</v>
      </c>
      <c r="AT78" s="23" t="s">
        <v>504</v>
      </c>
      <c r="AU78" s="23" t="s">
        <v>504</v>
      </c>
      <c r="AV78" s="23" t="s">
        <v>504</v>
      </c>
      <c r="AW78" s="23" t="s">
        <v>504</v>
      </c>
      <c r="AX78" s="23" t="s">
        <v>504</v>
      </c>
      <c r="AY78" s="23" t="s">
        <v>504</v>
      </c>
      <c r="AZ78" s="23" t="s">
        <v>504</v>
      </c>
      <c r="BA78" s="23" t="s">
        <v>504</v>
      </c>
      <c r="BB78" s="23" t="s">
        <v>504</v>
      </c>
      <c r="BC78" s="23" t="s">
        <v>504</v>
      </c>
      <c r="BD78" s="23" t="s">
        <v>504</v>
      </c>
      <c r="BE78" s="23"/>
      <c r="BF78" s="23" t="s">
        <v>504</v>
      </c>
      <c r="BG78" s="23" t="s">
        <v>504</v>
      </c>
      <c r="BH78" s="23" t="s">
        <v>504</v>
      </c>
      <c r="BI78" s="23" t="s">
        <v>504</v>
      </c>
      <c r="BJ78" s="23" t="s">
        <v>504</v>
      </c>
      <c r="BK78" s="23" t="s">
        <v>504</v>
      </c>
      <c r="BL78" s="23" t="s">
        <v>504</v>
      </c>
      <c r="BM78" s="23" t="s">
        <v>504</v>
      </c>
      <c r="BN78" s="23" t="s">
        <v>504</v>
      </c>
      <c r="BO78" s="23" t="s">
        <v>504</v>
      </c>
      <c r="BP78" s="23" t="s">
        <v>504</v>
      </c>
      <c r="BQ78" s="23" t="s">
        <v>504</v>
      </c>
      <c r="BR78" s="23" t="s">
        <v>504</v>
      </c>
      <c r="BS78" s="23" t="s">
        <v>504</v>
      </c>
      <c r="BT78" s="23" t="s">
        <v>504</v>
      </c>
      <c r="BU78" s="23" t="s">
        <v>504</v>
      </c>
      <c r="BV78" s="23" t="s">
        <v>504</v>
      </c>
      <c r="BW78" s="23" t="s">
        <v>504</v>
      </c>
      <c r="BX78" s="23" t="s">
        <v>504</v>
      </c>
      <c r="BY78" s="23" t="s">
        <v>504</v>
      </c>
      <c r="BZ78" s="30"/>
      <c r="CA78" s="23">
        <v>1</v>
      </c>
      <c r="CB78" s="23">
        <v>1</v>
      </c>
      <c r="CC78" s="23">
        <v>1</v>
      </c>
      <c r="CD78" s="23" t="s">
        <v>504</v>
      </c>
      <c r="CE78" s="23" t="s">
        <v>504</v>
      </c>
      <c r="CF78" s="23" t="s">
        <v>504</v>
      </c>
      <c r="CG78" s="23"/>
      <c r="CH78" s="23" t="s">
        <v>504</v>
      </c>
      <c r="CI78" s="23" t="s">
        <v>504</v>
      </c>
      <c r="CJ78" s="23" t="s">
        <v>504</v>
      </c>
      <c r="CK78" s="23" t="s">
        <v>504</v>
      </c>
      <c r="CL78" s="23" t="s">
        <v>504</v>
      </c>
      <c r="CM78" s="23" t="s">
        <v>504</v>
      </c>
      <c r="CN78" s="23" t="s">
        <v>504</v>
      </c>
      <c r="CO78" s="23" t="s">
        <v>504</v>
      </c>
      <c r="CP78" s="23" t="s">
        <v>504</v>
      </c>
      <c r="CQ78" s="23" t="s">
        <v>504</v>
      </c>
      <c r="CR78" s="23" t="s">
        <v>504</v>
      </c>
      <c r="CS78" s="23" t="s">
        <v>504</v>
      </c>
      <c r="CT78" s="23" t="s">
        <v>504</v>
      </c>
      <c r="CU78" s="23" t="s">
        <v>504</v>
      </c>
      <c r="CV78" s="23" t="s">
        <v>504</v>
      </c>
      <c r="CW78" s="23" t="s">
        <v>504</v>
      </c>
      <c r="CX78" s="23" t="s">
        <v>504</v>
      </c>
      <c r="CY78" s="23" t="s">
        <v>504</v>
      </c>
      <c r="CZ78" s="23" t="s">
        <v>504</v>
      </c>
      <c r="DA78" s="23" t="s">
        <v>504</v>
      </c>
      <c r="DB78" s="23" t="s">
        <v>504</v>
      </c>
      <c r="DC78" s="23" t="s">
        <v>504</v>
      </c>
      <c r="DD78" s="23" t="s">
        <v>504</v>
      </c>
      <c r="DE78" s="23" t="s">
        <v>504</v>
      </c>
    </row>
    <row r="79" spans="2:109" x14ac:dyDescent="0.25">
      <c r="B79" s="27" t="s">
        <v>401</v>
      </c>
      <c r="C79" s="24" t="s">
        <v>504</v>
      </c>
      <c r="D79" s="24" t="s">
        <v>504</v>
      </c>
      <c r="E79" s="24" t="s">
        <v>504</v>
      </c>
      <c r="F79" s="24" t="s">
        <v>504</v>
      </c>
      <c r="G79" s="24" t="s">
        <v>504</v>
      </c>
      <c r="H79" s="24" t="s">
        <v>504</v>
      </c>
      <c r="I79" s="24" t="s">
        <v>504</v>
      </c>
      <c r="J79" s="24" t="s">
        <v>504</v>
      </c>
      <c r="K79" s="24" t="s">
        <v>504</v>
      </c>
      <c r="L79" s="24"/>
      <c r="M79" s="24" t="s">
        <v>504</v>
      </c>
      <c r="N79" s="24" t="s">
        <v>504</v>
      </c>
      <c r="O79" s="24" t="s">
        <v>504</v>
      </c>
      <c r="P79" s="24" t="s">
        <v>504</v>
      </c>
      <c r="Q79" s="24" t="s">
        <v>504</v>
      </c>
      <c r="R79" s="24" t="s">
        <v>504</v>
      </c>
      <c r="S79" s="24" t="s">
        <v>504</v>
      </c>
      <c r="T79" s="24" t="s">
        <v>504</v>
      </c>
      <c r="U79" s="24" t="s">
        <v>504</v>
      </c>
      <c r="V79" s="24" t="s">
        <v>504</v>
      </c>
      <c r="W79" s="24" t="s">
        <v>504</v>
      </c>
      <c r="X79" s="24" t="s">
        <v>504</v>
      </c>
      <c r="Y79" s="24" t="s">
        <v>504</v>
      </c>
      <c r="Z79" s="24" t="s">
        <v>504</v>
      </c>
      <c r="AA79" s="24" t="s">
        <v>504</v>
      </c>
      <c r="AB79" s="24" t="s">
        <v>504</v>
      </c>
      <c r="AC79" s="24" t="s">
        <v>504</v>
      </c>
      <c r="AD79" s="24" t="s">
        <v>504</v>
      </c>
      <c r="AE79" s="24" t="s">
        <v>504</v>
      </c>
      <c r="AF79" s="24" t="s">
        <v>504</v>
      </c>
      <c r="AG79" s="24" t="s">
        <v>504</v>
      </c>
      <c r="AH79" s="24" t="s">
        <v>504</v>
      </c>
      <c r="AI79" s="24" t="s">
        <v>504</v>
      </c>
      <c r="AJ79" s="24" t="s">
        <v>504</v>
      </c>
      <c r="AK79" s="24" t="s">
        <v>504</v>
      </c>
      <c r="AL79" s="24" t="s">
        <v>504</v>
      </c>
      <c r="AM79" s="24" t="s">
        <v>504</v>
      </c>
      <c r="AN79" s="24" t="s">
        <v>504</v>
      </c>
      <c r="AO79" s="24" t="s">
        <v>504</v>
      </c>
      <c r="AP79" s="24" t="s">
        <v>504</v>
      </c>
      <c r="AQ79" s="24" t="s">
        <v>504</v>
      </c>
      <c r="AR79" s="24" t="s">
        <v>504</v>
      </c>
      <c r="AS79" s="24" t="s">
        <v>504</v>
      </c>
      <c r="AT79" s="24" t="s">
        <v>504</v>
      </c>
      <c r="AU79" s="24" t="s">
        <v>504</v>
      </c>
      <c r="AV79" s="24" t="s">
        <v>504</v>
      </c>
      <c r="AW79" s="24" t="s">
        <v>504</v>
      </c>
      <c r="AX79" s="24" t="s">
        <v>504</v>
      </c>
      <c r="AY79" s="24" t="s">
        <v>504</v>
      </c>
      <c r="AZ79" s="24" t="s">
        <v>504</v>
      </c>
      <c r="BA79" s="24" t="s">
        <v>504</v>
      </c>
      <c r="BB79" s="24" t="s">
        <v>504</v>
      </c>
      <c r="BC79" s="24" t="s">
        <v>504</v>
      </c>
      <c r="BD79" s="24" t="s">
        <v>504</v>
      </c>
      <c r="BE79" s="24"/>
      <c r="BF79" s="24" t="s">
        <v>504</v>
      </c>
      <c r="BG79" s="24" t="s">
        <v>504</v>
      </c>
      <c r="BH79" s="24" t="s">
        <v>504</v>
      </c>
      <c r="BI79" s="24" t="s">
        <v>504</v>
      </c>
      <c r="BJ79" s="24" t="s">
        <v>504</v>
      </c>
      <c r="BK79" s="24" t="s">
        <v>504</v>
      </c>
      <c r="BL79" s="24" t="s">
        <v>504</v>
      </c>
      <c r="BM79" s="24" t="s">
        <v>504</v>
      </c>
      <c r="BN79" s="24" t="s">
        <v>504</v>
      </c>
      <c r="BO79" s="24" t="s">
        <v>504</v>
      </c>
      <c r="BP79" s="24" t="s">
        <v>504</v>
      </c>
      <c r="BQ79" s="24" t="s">
        <v>504</v>
      </c>
      <c r="BR79" s="24" t="s">
        <v>504</v>
      </c>
      <c r="BS79" s="24" t="s">
        <v>504</v>
      </c>
      <c r="BT79" s="24" t="s">
        <v>504</v>
      </c>
      <c r="BU79" s="24" t="s">
        <v>504</v>
      </c>
      <c r="BV79" s="24" t="s">
        <v>504</v>
      </c>
      <c r="BW79" s="24" t="s">
        <v>504</v>
      </c>
      <c r="BX79" s="24" t="s">
        <v>504</v>
      </c>
      <c r="BY79" s="24" t="s">
        <v>504</v>
      </c>
      <c r="BZ79" s="24">
        <v>1</v>
      </c>
      <c r="CA79" s="29"/>
      <c r="CB79" s="24">
        <v>1</v>
      </c>
      <c r="CC79" s="24"/>
      <c r="CD79" s="24" t="s">
        <v>504</v>
      </c>
      <c r="CE79" s="24" t="s">
        <v>504</v>
      </c>
      <c r="CF79" s="24" t="s">
        <v>504</v>
      </c>
      <c r="CG79" s="24"/>
      <c r="CH79" s="24" t="s">
        <v>504</v>
      </c>
      <c r="CI79" s="24" t="s">
        <v>504</v>
      </c>
      <c r="CJ79" s="24" t="s">
        <v>504</v>
      </c>
      <c r="CK79" s="24" t="s">
        <v>504</v>
      </c>
      <c r="CL79" s="24" t="s">
        <v>504</v>
      </c>
      <c r="CM79" s="24" t="s">
        <v>504</v>
      </c>
      <c r="CN79" s="24" t="s">
        <v>504</v>
      </c>
      <c r="CO79" s="24" t="s">
        <v>504</v>
      </c>
      <c r="CP79" s="24" t="s">
        <v>504</v>
      </c>
      <c r="CQ79" s="24" t="s">
        <v>504</v>
      </c>
      <c r="CR79" s="24" t="s">
        <v>504</v>
      </c>
      <c r="CS79" s="24" t="s">
        <v>504</v>
      </c>
      <c r="CT79" s="24" t="s">
        <v>504</v>
      </c>
      <c r="CU79" s="24" t="s">
        <v>504</v>
      </c>
      <c r="CV79" s="24" t="s">
        <v>504</v>
      </c>
      <c r="CW79" s="24" t="s">
        <v>504</v>
      </c>
      <c r="CX79" s="24" t="s">
        <v>504</v>
      </c>
      <c r="CY79" s="24" t="s">
        <v>504</v>
      </c>
      <c r="CZ79" s="24" t="s">
        <v>504</v>
      </c>
      <c r="DA79" s="24" t="s">
        <v>504</v>
      </c>
      <c r="DB79" s="24" t="s">
        <v>504</v>
      </c>
      <c r="DC79" s="24" t="s">
        <v>504</v>
      </c>
      <c r="DD79" s="24" t="s">
        <v>504</v>
      </c>
      <c r="DE79" s="24" t="s">
        <v>504</v>
      </c>
    </row>
    <row r="80" spans="2:109" x14ac:dyDescent="0.25">
      <c r="B80" s="28" t="s">
        <v>405</v>
      </c>
      <c r="C80" s="23" t="s">
        <v>504</v>
      </c>
      <c r="D80" s="23" t="s">
        <v>504</v>
      </c>
      <c r="E80" s="23" t="s">
        <v>504</v>
      </c>
      <c r="F80" s="23" t="s">
        <v>504</v>
      </c>
      <c r="G80" s="23" t="s">
        <v>504</v>
      </c>
      <c r="H80" s="23" t="s">
        <v>504</v>
      </c>
      <c r="I80" s="23" t="s">
        <v>504</v>
      </c>
      <c r="J80" s="23" t="s">
        <v>504</v>
      </c>
      <c r="K80" s="23" t="s">
        <v>504</v>
      </c>
      <c r="L80" s="23"/>
      <c r="M80" s="23" t="s">
        <v>504</v>
      </c>
      <c r="N80" s="23" t="s">
        <v>504</v>
      </c>
      <c r="O80" s="23" t="s">
        <v>504</v>
      </c>
      <c r="P80" s="23" t="s">
        <v>504</v>
      </c>
      <c r="Q80" s="23" t="s">
        <v>504</v>
      </c>
      <c r="R80" s="23" t="s">
        <v>504</v>
      </c>
      <c r="S80" s="23" t="s">
        <v>504</v>
      </c>
      <c r="T80" s="23" t="s">
        <v>504</v>
      </c>
      <c r="U80" s="23" t="s">
        <v>504</v>
      </c>
      <c r="V80" s="23" t="s">
        <v>504</v>
      </c>
      <c r="W80" s="23" t="s">
        <v>504</v>
      </c>
      <c r="X80" s="23" t="s">
        <v>504</v>
      </c>
      <c r="Y80" s="23" t="s">
        <v>504</v>
      </c>
      <c r="Z80" s="23" t="s">
        <v>504</v>
      </c>
      <c r="AA80" s="23" t="s">
        <v>504</v>
      </c>
      <c r="AB80" s="23" t="s">
        <v>504</v>
      </c>
      <c r="AC80" s="23" t="s">
        <v>504</v>
      </c>
      <c r="AD80" s="23" t="s">
        <v>504</v>
      </c>
      <c r="AE80" s="23" t="s">
        <v>504</v>
      </c>
      <c r="AF80" s="23" t="s">
        <v>504</v>
      </c>
      <c r="AG80" s="23" t="s">
        <v>504</v>
      </c>
      <c r="AH80" s="23" t="s">
        <v>504</v>
      </c>
      <c r="AI80" s="23" t="s">
        <v>504</v>
      </c>
      <c r="AJ80" s="23" t="s">
        <v>504</v>
      </c>
      <c r="AK80" s="23" t="s">
        <v>504</v>
      </c>
      <c r="AL80" s="23" t="s">
        <v>504</v>
      </c>
      <c r="AM80" s="23" t="s">
        <v>504</v>
      </c>
      <c r="AN80" s="23" t="s">
        <v>504</v>
      </c>
      <c r="AO80" s="23" t="s">
        <v>504</v>
      </c>
      <c r="AP80" s="23" t="s">
        <v>504</v>
      </c>
      <c r="AQ80" s="23" t="s">
        <v>504</v>
      </c>
      <c r="AR80" s="23" t="s">
        <v>504</v>
      </c>
      <c r="AS80" s="23" t="s">
        <v>504</v>
      </c>
      <c r="AT80" s="23" t="s">
        <v>504</v>
      </c>
      <c r="AU80" s="23" t="s">
        <v>504</v>
      </c>
      <c r="AV80" s="23" t="s">
        <v>504</v>
      </c>
      <c r="AW80" s="23" t="s">
        <v>504</v>
      </c>
      <c r="AX80" s="23" t="s">
        <v>504</v>
      </c>
      <c r="AY80" s="23" t="s">
        <v>504</v>
      </c>
      <c r="AZ80" s="23" t="s">
        <v>504</v>
      </c>
      <c r="BA80" s="23" t="s">
        <v>504</v>
      </c>
      <c r="BB80" s="23" t="s">
        <v>504</v>
      </c>
      <c r="BC80" s="23" t="s">
        <v>504</v>
      </c>
      <c r="BD80" s="23" t="s">
        <v>504</v>
      </c>
      <c r="BE80" s="23"/>
      <c r="BF80" s="23" t="s">
        <v>504</v>
      </c>
      <c r="BG80" s="23" t="s">
        <v>504</v>
      </c>
      <c r="BH80" s="23" t="s">
        <v>504</v>
      </c>
      <c r="BI80" s="23" t="s">
        <v>504</v>
      </c>
      <c r="BJ80" s="23" t="s">
        <v>504</v>
      </c>
      <c r="BK80" s="23" t="s">
        <v>504</v>
      </c>
      <c r="BL80" s="23" t="s">
        <v>504</v>
      </c>
      <c r="BM80" s="23" t="s">
        <v>504</v>
      </c>
      <c r="BN80" s="23" t="s">
        <v>504</v>
      </c>
      <c r="BO80" s="23" t="s">
        <v>504</v>
      </c>
      <c r="BP80" s="23" t="s">
        <v>504</v>
      </c>
      <c r="BQ80" s="23" t="s">
        <v>504</v>
      </c>
      <c r="BR80" s="23" t="s">
        <v>504</v>
      </c>
      <c r="BS80" s="23" t="s">
        <v>504</v>
      </c>
      <c r="BT80" s="23" t="s">
        <v>504</v>
      </c>
      <c r="BU80" s="23" t="s">
        <v>504</v>
      </c>
      <c r="BV80" s="23" t="s">
        <v>504</v>
      </c>
      <c r="BW80" s="23" t="s">
        <v>504</v>
      </c>
      <c r="BX80" s="23" t="s">
        <v>504</v>
      </c>
      <c r="BY80" s="23" t="s">
        <v>504</v>
      </c>
      <c r="BZ80" s="23">
        <v>1</v>
      </c>
      <c r="CA80" s="23">
        <v>1</v>
      </c>
      <c r="CB80" s="30"/>
      <c r="CC80" s="23">
        <v>1</v>
      </c>
      <c r="CD80" s="23" t="s">
        <v>504</v>
      </c>
      <c r="CE80" s="23" t="s">
        <v>504</v>
      </c>
      <c r="CF80" s="23" t="s">
        <v>504</v>
      </c>
      <c r="CG80" s="23"/>
      <c r="CH80" s="23" t="s">
        <v>504</v>
      </c>
      <c r="CI80" s="23" t="s">
        <v>504</v>
      </c>
      <c r="CJ80" s="23" t="s">
        <v>504</v>
      </c>
      <c r="CK80" s="23" t="s">
        <v>504</v>
      </c>
      <c r="CL80" s="23" t="s">
        <v>504</v>
      </c>
      <c r="CM80" s="23" t="s">
        <v>504</v>
      </c>
      <c r="CN80" s="23" t="s">
        <v>504</v>
      </c>
      <c r="CO80" s="23" t="s">
        <v>504</v>
      </c>
      <c r="CP80" s="23" t="s">
        <v>504</v>
      </c>
      <c r="CQ80" s="23" t="s">
        <v>504</v>
      </c>
      <c r="CR80" s="23" t="s">
        <v>504</v>
      </c>
      <c r="CS80" s="23" t="s">
        <v>504</v>
      </c>
      <c r="CT80" s="23" t="s">
        <v>504</v>
      </c>
      <c r="CU80" s="23" t="s">
        <v>504</v>
      </c>
      <c r="CV80" s="23" t="s">
        <v>504</v>
      </c>
      <c r="CW80" s="23" t="s">
        <v>504</v>
      </c>
      <c r="CX80" s="23" t="s">
        <v>504</v>
      </c>
      <c r="CY80" s="23" t="s">
        <v>504</v>
      </c>
      <c r="CZ80" s="23" t="s">
        <v>504</v>
      </c>
      <c r="DA80" s="23" t="s">
        <v>504</v>
      </c>
      <c r="DB80" s="23" t="s">
        <v>504</v>
      </c>
      <c r="DC80" s="23" t="s">
        <v>504</v>
      </c>
      <c r="DD80" s="23" t="s">
        <v>504</v>
      </c>
      <c r="DE80" s="23" t="s">
        <v>504</v>
      </c>
    </row>
    <row r="81" spans="2:109" x14ac:dyDescent="0.25">
      <c r="B81" s="27" t="s">
        <v>403</v>
      </c>
      <c r="C81" s="24" t="s">
        <v>504</v>
      </c>
      <c r="D81" s="24" t="s">
        <v>504</v>
      </c>
      <c r="E81" s="24" t="s">
        <v>504</v>
      </c>
      <c r="F81" s="24" t="s">
        <v>504</v>
      </c>
      <c r="G81" s="24" t="s">
        <v>504</v>
      </c>
      <c r="H81" s="24" t="s">
        <v>504</v>
      </c>
      <c r="I81" s="24" t="s">
        <v>504</v>
      </c>
      <c r="J81" s="24" t="s">
        <v>504</v>
      </c>
      <c r="K81" s="24" t="s">
        <v>504</v>
      </c>
      <c r="L81" s="24"/>
      <c r="M81" s="24" t="s">
        <v>504</v>
      </c>
      <c r="N81" s="24" t="s">
        <v>504</v>
      </c>
      <c r="O81" s="24" t="s">
        <v>504</v>
      </c>
      <c r="P81" s="24" t="s">
        <v>504</v>
      </c>
      <c r="Q81" s="24" t="s">
        <v>504</v>
      </c>
      <c r="R81" s="24" t="s">
        <v>504</v>
      </c>
      <c r="S81" s="24" t="s">
        <v>504</v>
      </c>
      <c r="T81" s="24" t="s">
        <v>504</v>
      </c>
      <c r="U81" s="24" t="s">
        <v>504</v>
      </c>
      <c r="V81" s="24" t="s">
        <v>504</v>
      </c>
      <c r="W81" s="24" t="s">
        <v>504</v>
      </c>
      <c r="X81" s="24" t="s">
        <v>504</v>
      </c>
      <c r="Y81" s="24" t="s">
        <v>504</v>
      </c>
      <c r="Z81" s="24" t="s">
        <v>504</v>
      </c>
      <c r="AA81" s="24" t="s">
        <v>504</v>
      </c>
      <c r="AB81" s="24" t="s">
        <v>504</v>
      </c>
      <c r="AC81" s="24" t="s">
        <v>504</v>
      </c>
      <c r="AD81" s="24" t="s">
        <v>504</v>
      </c>
      <c r="AE81" s="24" t="s">
        <v>504</v>
      </c>
      <c r="AF81" s="24" t="s">
        <v>504</v>
      </c>
      <c r="AG81" s="24" t="s">
        <v>504</v>
      </c>
      <c r="AH81" s="24" t="s">
        <v>504</v>
      </c>
      <c r="AI81" s="24" t="s">
        <v>504</v>
      </c>
      <c r="AJ81" s="24" t="s">
        <v>504</v>
      </c>
      <c r="AK81" s="24" t="s">
        <v>504</v>
      </c>
      <c r="AL81" s="24" t="s">
        <v>504</v>
      </c>
      <c r="AM81" s="24" t="s">
        <v>504</v>
      </c>
      <c r="AN81" s="24" t="s">
        <v>504</v>
      </c>
      <c r="AO81" s="24" t="s">
        <v>504</v>
      </c>
      <c r="AP81" s="24" t="s">
        <v>504</v>
      </c>
      <c r="AQ81" s="24" t="s">
        <v>504</v>
      </c>
      <c r="AR81" s="24" t="s">
        <v>504</v>
      </c>
      <c r="AS81" s="24" t="s">
        <v>504</v>
      </c>
      <c r="AT81" s="24" t="s">
        <v>504</v>
      </c>
      <c r="AU81" s="24" t="s">
        <v>504</v>
      </c>
      <c r="AV81" s="24" t="s">
        <v>504</v>
      </c>
      <c r="AW81" s="24" t="s">
        <v>504</v>
      </c>
      <c r="AX81" s="24" t="s">
        <v>504</v>
      </c>
      <c r="AY81" s="24" t="s">
        <v>504</v>
      </c>
      <c r="AZ81" s="24" t="s">
        <v>504</v>
      </c>
      <c r="BA81" s="24" t="s">
        <v>504</v>
      </c>
      <c r="BB81" s="24" t="s">
        <v>504</v>
      </c>
      <c r="BC81" s="24" t="s">
        <v>504</v>
      </c>
      <c r="BD81" s="24" t="s">
        <v>504</v>
      </c>
      <c r="BE81" s="24"/>
      <c r="BF81" s="24" t="s">
        <v>504</v>
      </c>
      <c r="BG81" s="24" t="s">
        <v>504</v>
      </c>
      <c r="BH81" s="24" t="s">
        <v>504</v>
      </c>
      <c r="BI81" s="24" t="s">
        <v>504</v>
      </c>
      <c r="BJ81" s="24" t="s">
        <v>504</v>
      </c>
      <c r="BK81" s="24" t="s">
        <v>504</v>
      </c>
      <c r="BL81" s="24" t="s">
        <v>504</v>
      </c>
      <c r="BM81" s="24" t="s">
        <v>504</v>
      </c>
      <c r="BN81" s="24" t="s">
        <v>504</v>
      </c>
      <c r="BO81" s="24" t="s">
        <v>504</v>
      </c>
      <c r="BP81" s="24" t="s">
        <v>504</v>
      </c>
      <c r="BQ81" s="24" t="s">
        <v>504</v>
      </c>
      <c r="BR81" s="24" t="s">
        <v>504</v>
      </c>
      <c r="BS81" s="24" t="s">
        <v>504</v>
      </c>
      <c r="BT81" s="24" t="s">
        <v>504</v>
      </c>
      <c r="BU81" s="24" t="s">
        <v>504</v>
      </c>
      <c r="BV81" s="24" t="s">
        <v>504</v>
      </c>
      <c r="BW81" s="24" t="s">
        <v>504</v>
      </c>
      <c r="BX81" s="24" t="s">
        <v>504</v>
      </c>
      <c r="BY81" s="24" t="s">
        <v>504</v>
      </c>
      <c r="BZ81" s="24">
        <v>1</v>
      </c>
      <c r="CA81" s="24"/>
      <c r="CB81" s="24">
        <v>1</v>
      </c>
      <c r="CC81" s="29"/>
      <c r="CD81" s="24"/>
      <c r="CE81" s="24"/>
      <c r="CF81" s="24"/>
      <c r="CG81" s="24"/>
      <c r="CH81" s="24"/>
      <c r="CI81" s="24"/>
      <c r="CJ81" s="24" t="s">
        <v>504</v>
      </c>
      <c r="CK81" s="24" t="s">
        <v>504</v>
      </c>
      <c r="CL81" s="24" t="s">
        <v>504</v>
      </c>
      <c r="CM81" s="24" t="s">
        <v>504</v>
      </c>
      <c r="CN81" s="24" t="s">
        <v>504</v>
      </c>
      <c r="CO81" s="24" t="s">
        <v>504</v>
      </c>
      <c r="CP81" s="24" t="s">
        <v>504</v>
      </c>
      <c r="CQ81" s="24" t="s">
        <v>504</v>
      </c>
      <c r="CR81" s="24" t="s">
        <v>504</v>
      </c>
      <c r="CS81" s="24" t="s">
        <v>504</v>
      </c>
      <c r="CT81" s="24" t="s">
        <v>504</v>
      </c>
      <c r="CU81" s="24" t="s">
        <v>504</v>
      </c>
      <c r="CV81" s="24" t="s">
        <v>504</v>
      </c>
      <c r="CW81" s="24" t="s">
        <v>504</v>
      </c>
      <c r="CX81" s="24" t="s">
        <v>504</v>
      </c>
      <c r="CY81" s="24" t="s">
        <v>504</v>
      </c>
      <c r="CZ81" s="24" t="s">
        <v>504</v>
      </c>
      <c r="DA81" s="24" t="s">
        <v>504</v>
      </c>
      <c r="DB81" s="24" t="s">
        <v>504</v>
      </c>
      <c r="DC81" s="24" t="s">
        <v>504</v>
      </c>
      <c r="DD81" s="24" t="s">
        <v>504</v>
      </c>
      <c r="DE81" s="24" t="s">
        <v>504</v>
      </c>
    </row>
    <row r="82" spans="2:109" x14ac:dyDescent="0.25">
      <c r="B82" s="28" t="s">
        <v>407</v>
      </c>
      <c r="C82" s="23" t="s">
        <v>504</v>
      </c>
      <c r="D82" s="23" t="s">
        <v>504</v>
      </c>
      <c r="E82" s="23" t="s">
        <v>504</v>
      </c>
      <c r="F82" s="23" t="s">
        <v>504</v>
      </c>
      <c r="G82" s="23" t="s">
        <v>504</v>
      </c>
      <c r="H82" s="23" t="s">
        <v>504</v>
      </c>
      <c r="I82" s="23" t="s">
        <v>504</v>
      </c>
      <c r="J82" s="23" t="s">
        <v>504</v>
      </c>
      <c r="K82" s="23" t="s">
        <v>504</v>
      </c>
      <c r="L82" s="23">
        <v>1</v>
      </c>
      <c r="M82" s="23" t="s">
        <v>504</v>
      </c>
      <c r="N82" s="23" t="s">
        <v>504</v>
      </c>
      <c r="O82" s="23" t="s">
        <v>504</v>
      </c>
      <c r="P82" s="23" t="s">
        <v>504</v>
      </c>
      <c r="Q82" s="23" t="s">
        <v>504</v>
      </c>
      <c r="R82" s="23" t="s">
        <v>504</v>
      </c>
      <c r="S82" s="23" t="s">
        <v>504</v>
      </c>
      <c r="T82" s="23" t="s">
        <v>504</v>
      </c>
      <c r="U82" s="23" t="s">
        <v>504</v>
      </c>
      <c r="V82" s="23" t="s">
        <v>504</v>
      </c>
      <c r="W82" s="23" t="s">
        <v>504</v>
      </c>
      <c r="X82" s="23" t="s">
        <v>504</v>
      </c>
      <c r="Y82" s="23" t="s">
        <v>504</v>
      </c>
      <c r="Z82" s="23" t="s">
        <v>504</v>
      </c>
      <c r="AA82" s="23" t="s">
        <v>504</v>
      </c>
      <c r="AB82" s="23" t="s">
        <v>504</v>
      </c>
      <c r="AC82" s="23" t="s">
        <v>504</v>
      </c>
      <c r="AD82" s="23" t="s">
        <v>504</v>
      </c>
      <c r="AE82" s="23" t="s">
        <v>504</v>
      </c>
      <c r="AF82" s="23" t="s">
        <v>504</v>
      </c>
      <c r="AG82" s="23" t="s">
        <v>504</v>
      </c>
      <c r="AH82" s="23" t="s">
        <v>504</v>
      </c>
      <c r="AI82" s="23" t="s">
        <v>504</v>
      </c>
      <c r="AJ82" s="23" t="s">
        <v>504</v>
      </c>
      <c r="AK82" s="23" t="s">
        <v>504</v>
      </c>
      <c r="AL82" s="23" t="s">
        <v>504</v>
      </c>
      <c r="AM82" s="23" t="s">
        <v>504</v>
      </c>
      <c r="AN82" s="23" t="s">
        <v>504</v>
      </c>
      <c r="AO82" s="23" t="s">
        <v>504</v>
      </c>
      <c r="AP82" s="23" t="s">
        <v>504</v>
      </c>
      <c r="AQ82" s="23" t="s">
        <v>504</v>
      </c>
      <c r="AR82" s="23" t="s">
        <v>504</v>
      </c>
      <c r="AS82" s="23" t="s">
        <v>504</v>
      </c>
      <c r="AT82" s="23" t="s">
        <v>504</v>
      </c>
      <c r="AU82" s="23" t="s">
        <v>504</v>
      </c>
      <c r="AV82" s="23" t="s">
        <v>504</v>
      </c>
      <c r="AW82" s="23" t="s">
        <v>504</v>
      </c>
      <c r="AX82" s="23" t="s">
        <v>504</v>
      </c>
      <c r="AY82" s="23" t="s">
        <v>504</v>
      </c>
      <c r="AZ82" s="23" t="s">
        <v>504</v>
      </c>
      <c r="BA82" s="23" t="s">
        <v>504</v>
      </c>
      <c r="BB82" s="23" t="s">
        <v>504</v>
      </c>
      <c r="BC82" s="23" t="s">
        <v>504</v>
      </c>
      <c r="BD82" s="23" t="s">
        <v>504</v>
      </c>
      <c r="BE82" s="23"/>
      <c r="BF82" s="23" t="s">
        <v>504</v>
      </c>
      <c r="BG82" s="23" t="s">
        <v>504</v>
      </c>
      <c r="BH82" s="23" t="s">
        <v>504</v>
      </c>
      <c r="BI82" s="23" t="s">
        <v>504</v>
      </c>
      <c r="BJ82" s="23" t="s">
        <v>504</v>
      </c>
      <c r="BK82" s="23" t="s">
        <v>504</v>
      </c>
      <c r="BL82" s="23" t="s">
        <v>504</v>
      </c>
      <c r="BM82" s="23" t="s">
        <v>504</v>
      </c>
      <c r="BN82" s="23" t="s">
        <v>504</v>
      </c>
      <c r="BO82" s="23" t="s">
        <v>504</v>
      </c>
      <c r="BP82" s="23" t="s">
        <v>504</v>
      </c>
      <c r="BQ82" s="23" t="s">
        <v>504</v>
      </c>
      <c r="BR82" s="23" t="s">
        <v>504</v>
      </c>
      <c r="BS82" s="23" t="s">
        <v>504</v>
      </c>
      <c r="BT82" s="23" t="s">
        <v>504</v>
      </c>
      <c r="BU82" s="23" t="s">
        <v>504</v>
      </c>
      <c r="BV82" s="23" t="s">
        <v>504</v>
      </c>
      <c r="BW82" s="23" t="s">
        <v>504</v>
      </c>
      <c r="BX82" s="23" t="s">
        <v>504</v>
      </c>
      <c r="BY82" s="23" t="s">
        <v>504</v>
      </c>
      <c r="BZ82" s="23" t="s">
        <v>504</v>
      </c>
      <c r="CA82" s="23" t="s">
        <v>504</v>
      </c>
      <c r="CB82" s="23" t="s">
        <v>504</v>
      </c>
      <c r="CC82" s="23"/>
      <c r="CD82" s="30"/>
      <c r="CE82" s="23"/>
      <c r="CF82" s="23"/>
      <c r="CG82" s="23"/>
      <c r="CH82" s="23"/>
      <c r="CI82" s="23"/>
      <c r="CJ82" s="23" t="s">
        <v>504</v>
      </c>
      <c r="CK82" s="23">
        <v>1</v>
      </c>
      <c r="CL82" s="23" t="s">
        <v>504</v>
      </c>
      <c r="CM82" s="23" t="s">
        <v>504</v>
      </c>
      <c r="CN82" s="23" t="s">
        <v>504</v>
      </c>
      <c r="CO82" s="23" t="s">
        <v>504</v>
      </c>
      <c r="CP82" s="23" t="s">
        <v>504</v>
      </c>
      <c r="CQ82" s="23" t="s">
        <v>504</v>
      </c>
      <c r="CR82" s="23" t="s">
        <v>504</v>
      </c>
      <c r="CS82" s="23" t="s">
        <v>504</v>
      </c>
      <c r="CT82" s="23" t="s">
        <v>504</v>
      </c>
      <c r="CU82" s="23" t="s">
        <v>504</v>
      </c>
      <c r="CV82" s="23" t="s">
        <v>504</v>
      </c>
      <c r="CW82" s="23" t="s">
        <v>504</v>
      </c>
      <c r="CX82" s="23" t="s">
        <v>504</v>
      </c>
      <c r="CY82" s="23" t="s">
        <v>504</v>
      </c>
      <c r="CZ82" s="23" t="s">
        <v>504</v>
      </c>
      <c r="DA82" s="23" t="s">
        <v>504</v>
      </c>
      <c r="DB82" s="23" t="s">
        <v>504</v>
      </c>
      <c r="DC82" s="23" t="s">
        <v>504</v>
      </c>
      <c r="DD82" s="23" t="s">
        <v>504</v>
      </c>
      <c r="DE82" s="23" t="s">
        <v>504</v>
      </c>
    </row>
    <row r="83" spans="2:109" x14ac:dyDescent="0.25">
      <c r="B83" s="27" t="s">
        <v>925</v>
      </c>
      <c r="C83" s="24" t="s">
        <v>504</v>
      </c>
      <c r="D83" s="24" t="s">
        <v>504</v>
      </c>
      <c r="E83" s="24" t="s">
        <v>504</v>
      </c>
      <c r="F83" s="24" t="s">
        <v>504</v>
      </c>
      <c r="G83" s="24" t="s">
        <v>504</v>
      </c>
      <c r="H83" s="24" t="s">
        <v>504</v>
      </c>
      <c r="I83" s="24" t="s">
        <v>504</v>
      </c>
      <c r="J83" s="24" t="s">
        <v>504</v>
      </c>
      <c r="K83" s="24" t="s">
        <v>504</v>
      </c>
      <c r="L83" s="24"/>
      <c r="M83" s="24" t="s">
        <v>504</v>
      </c>
      <c r="N83" s="24" t="s">
        <v>504</v>
      </c>
      <c r="O83" s="24">
        <v>1</v>
      </c>
      <c r="P83" s="24" t="s">
        <v>504</v>
      </c>
      <c r="Q83" s="24" t="s">
        <v>504</v>
      </c>
      <c r="R83" s="24" t="s">
        <v>504</v>
      </c>
      <c r="S83" s="24" t="s">
        <v>504</v>
      </c>
      <c r="T83" s="24" t="s">
        <v>504</v>
      </c>
      <c r="U83" s="24" t="s">
        <v>504</v>
      </c>
      <c r="V83" s="24" t="s">
        <v>504</v>
      </c>
      <c r="W83" s="24" t="s">
        <v>504</v>
      </c>
      <c r="X83" s="24" t="s">
        <v>504</v>
      </c>
      <c r="Y83" s="24" t="s">
        <v>504</v>
      </c>
      <c r="Z83" s="24" t="s">
        <v>504</v>
      </c>
      <c r="AA83" s="24" t="s">
        <v>504</v>
      </c>
      <c r="AB83" s="24" t="s">
        <v>504</v>
      </c>
      <c r="AC83" s="24" t="s">
        <v>504</v>
      </c>
      <c r="AD83" s="24" t="s">
        <v>504</v>
      </c>
      <c r="AE83" s="24" t="s">
        <v>504</v>
      </c>
      <c r="AF83" s="24" t="s">
        <v>504</v>
      </c>
      <c r="AG83" s="24" t="s">
        <v>504</v>
      </c>
      <c r="AH83" s="24" t="s">
        <v>504</v>
      </c>
      <c r="AI83" s="24" t="s">
        <v>504</v>
      </c>
      <c r="AJ83" s="24" t="s">
        <v>504</v>
      </c>
      <c r="AK83" s="24" t="s">
        <v>504</v>
      </c>
      <c r="AL83" s="24" t="s">
        <v>504</v>
      </c>
      <c r="AM83" s="24" t="s">
        <v>504</v>
      </c>
      <c r="AN83" s="24" t="s">
        <v>504</v>
      </c>
      <c r="AO83" s="24" t="s">
        <v>504</v>
      </c>
      <c r="AP83" s="24" t="s">
        <v>504</v>
      </c>
      <c r="AQ83" s="24">
        <v>1</v>
      </c>
      <c r="AR83" s="24">
        <v>1</v>
      </c>
      <c r="AS83" s="24" t="s">
        <v>504</v>
      </c>
      <c r="AT83" s="24" t="s">
        <v>504</v>
      </c>
      <c r="AU83" s="24" t="s">
        <v>504</v>
      </c>
      <c r="AV83" s="24" t="s">
        <v>504</v>
      </c>
      <c r="AW83" s="24" t="s">
        <v>504</v>
      </c>
      <c r="AX83" s="24" t="s">
        <v>504</v>
      </c>
      <c r="AY83" s="24" t="s">
        <v>504</v>
      </c>
      <c r="AZ83" s="24" t="s">
        <v>504</v>
      </c>
      <c r="BA83" s="24" t="s">
        <v>504</v>
      </c>
      <c r="BB83" s="24" t="s">
        <v>504</v>
      </c>
      <c r="BC83" s="24" t="s">
        <v>504</v>
      </c>
      <c r="BD83" s="24" t="s">
        <v>504</v>
      </c>
      <c r="BE83" s="24"/>
      <c r="BF83" s="24" t="s">
        <v>504</v>
      </c>
      <c r="BG83" s="24" t="s">
        <v>504</v>
      </c>
      <c r="BH83" s="24" t="s">
        <v>504</v>
      </c>
      <c r="BI83" s="24" t="s">
        <v>504</v>
      </c>
      <c r="BJ83" s="24" t="s">
        <v>504</v>
      </c>
      <c r="BK83" s="24" t="s">
        <v>504</v>
      </c>
      <c r="BL83" s="24" t="s">
        <v>504</v>
      </c>
      <c r="BM83" s="24" t="s">
        <v>504</v>
      </c>
      <c r="BN83" s="24" t="s">
        <v>504</v>
      </c>
      <c r="BO83" s="24" t="s">
        <v>504</v>
      </c>
      <c r="BP83" s="24" t="s">
        <v>504</v>
      </c>
      <c r="BQ83" s="24" t="s">
        <v>504</v>
      </c>
      <c r="BR83" s="24" t="s">
        <v>504</v>
      </c>
      <c r="BS83" s="24" t="s">
        <v>504</v>
      </c>
      <c r="BT83" s="24" t="s">
        <v>504</v>
      </c>
      <c r="BU83" s="24" t="s">
        <v>504</v>
      </c>
      <c r="BV83" s="24" t="s">
        <v>504</v>
      </c>
      <c r="BW83" s="24" t="s">
        <v>504</v>
      </c>
      <c r="BX83" s="24" t="s">
        <v>504</v>
      </c>
      <c r="BY83" s="24" t="s">
        <v>504</v>
      </c>
      <c r="BZ83" s="24" t="s">
        <v>504</v>
      </c>
      <c r="CA83" s="24" t="s">
        <v>504</v>
      </c>
      <c r="CB83" s="24" t="s">
        <v>504</v>
      </c>
      <c r="CC83" s="24"/>
      <c r="CD83" s="24"/>
      <c r="CE83" s="29"/>
      <c r="CF83" s="24"/>
      <c r="CG83" s="24"/>
      <c r="CH83" s="24"/>
      <c r="CI83" s="24"/>
      <c r="CJ83" s="24" t="s">
        <v>504</v>
      </c>
      <c r="CK83" s="24" t="s">
        <v>504</v>
      </c>
      <c r="CL83" s="24" t="s">
        <v>504</v>
      </c>
      <c r="CM83" s="24" t="s">
        <v>504</v>
      </c>
      <c r="CN83" s="24" t="s">
        <v>504</v>
      </c>
      <c r="CO83" s="24" t="s">
        <v>504</v>
      </c>
      <c r="CP83" s="24" t="s">
        <v>504</v>
      </c>
      <c r="CQ83" s="24" t="s">
        <v>504</v>
      </c>
      <c r="CR83" s="24" t="s">
        <v>504</v>
      </c>
      <c r="CS83" s="24" t="s">
        <v>504</v>
      </c>
      <c r="CT83" s="24" t="s">
        <v>504</v>
      </c>
      <c r="CU83" s="24" t="s">
        <v>504</v>
      </c>
      <c r="CV83" s="24" t="s">
        <v>504</v>
      </c>
      <c r="CW83" s="24" t="s">
        <v>504</v>
      </c>
      <c r="CX83" s="24" t="s">
        <v>504</v>
      </c>
      <c r="CY83" s="24" t="s">
        <v>504</v>
      </c>
      <c r="CZ83" s="24" t="s">
        <v>504</v>
      </c>
      <c r="DA83" s="24" t="s">
        <v>504</v>
      </c>
      <c r="DB83" s="24" t="s">
        <v>504</v>
      </c>
      <c r="DC83" s="24" t="s">
        <v>504</v>
      </c>
      <c r="DD83" s="24">
        <v>1</v>
      </c>
      <c r="DE83" s="24">
        <v>2</v>
      </c>
    </row>
    <row r="84" spans="2:109" x14ac:dyDescent="0.25">
      <c r="B84" s="28" t="s">
        <v>984</v>
      </c>
      <c r="C84" s="23" t="s">
        <v>504</v>
      </c>
      <c r="D84" s="23" t="s">
        <v>504</v>
      </c>
      <c r="E84" s="23" t="s">
        <v>504</v>
      </c>
      <c r="F84" s="23" t="s">
        <v>504</v>
      </c>
      <c r="G84" s="23" t="s">
        <v>504</v>
      </c>
      <c r="H84" s="23" t="s">
        <v>504</v>
      </c>
      <c r="I84" s="23" t="s">
        <v>504</v>
      </c>
      <c r="J84" s="23" t="s">
        <v>504</v>
      </c>
      <c r="K84" s="23" t="s">
        <v>504</v>
      </c>
      <c r="L84" s="23"/>
      <c r="M84" s="23">
        <v>1</v>
      </c>
      <c r="N84" s="23" t="s">
        <v>504</v>
      </c>
      <c r="O84" s="23" t="s">
        <v>504</v>
      </c>
      <c r="P84" s="23" t="s">
        <v>504</v>
      </c>
      <c r="Q84" s="23" t="s">
        <v>504</v>
      </c>
      <c r="R84" s="23" t="s">
        <v>504</v>
      </c>
      <c r="S84" s="23" t="s">
        <v>504</v>
      </c>
      <c r="T84" s="23" t="s">
        <v>504</v>
      </c>
      <c r="U84" s="23" t="s">
        <v>504</v>
      </c>
      <c r="V84" s="23" t="s">
        <v>504</v>
      </c>
      <c r="W84" s="23" t="s">
        <v>504</v>
      </c>
      <c r="X84" s="23" t="s">
        <v>504</v>
      </c>
      <c r="Y84" s="23" t="s">
        <v>504</v>
      </c>
      <c r="Z84" s="23" t="s">
        <v>504</v>
      </c>
      <c r="AA84" s="23" t="s">
        <v>504</v>
      </c>
      <c r="AB84" s="23" t="s">
        <v>504</v>
      </c>
      <c r="AC84" s="23" t="s">
        <v>504</v>
      </c>
      <c r="AD84" s="23" t="s">
        <v>504</v>
      </c>
      <c r="AE84" s="23" t="s">
        <v>504</v>
      </c>
      <c r="AF84" s="23" t="s">
        <v>504</v>
      </c>
      <c r="AG84" s="23" t="s">
        <v>504</v>
      </c>
      <c r="AH84" s="23" t="s">
        <v>504</v>
      </c>
      <c r="AI84" s="23" t="s">
        <v>504</v>
      </c>
      <c r="AJ84" s="23" t="s">
        <v>504</v>
      </c>
      <c r="AK84" s="23" t="s">
        <v>504</v>
      </c>
      <c r="AL84" s="23" t="s">
        <v>504</v>
      </c>
      <c r="AM84" s="23" t="s">
        <v>504</v>
      </c>
      <c r="AN84" s="23" t="s">
        <v>504</v>
      </c>
      <c r="AO84" s="23" t="s">
        <v>504</v>
      </c>
      <c r="AP84" s="23" t="s">
        <v>504</v>
      </c>
      <c r="AQ84" s="23" t="s">
        <v>504</v>
      </c>
      <c r="AR84" s="23" t="s">
        <v>504</v>
      </c>
      <c r="AS84" s="23" t="s">
        <v>504</v>
      </c>
      <c r="AT84" s="23" t="s">
        <v>504</v>
      </c>
      <c r="AU84" s="23" t="s">
        <v>504</v>
      </c>
      <c r="AV84" s="23" t="s">
        <v>504</v>
      </c>
      <c r="AW84" s="23" t="s">
        <v>504</v>
      </c>
      <c r="AX84" s="23" t="s">
        <v>504</v>
      </c>
      <c r="AY84" s="23" t="s">
        <v>504</v>
      </c>
      <c r="AZ84" s="23" t="s">
        <v>504</v>
      </c>
      <c r="BA84" s="23" t="s">
        <v>504</v>
      </c>
      <c r="BB84" s="23" t="s">
        <v>504</v>
      </c>
      <c r="BC84" s="23" t="s">
        <v>504</v>
      </c>
      <c r="BD84" s="23" t="s">
        <v>504</v>
      </c>
      <c r="BE84" s="23"/>
      <c r="BF84" s="23" t="s">
        <v>504</v>
      </c>
      <c r="BG84" s="23" t="s">
        <v>504</v>
      </c>
      <c r="BH84" s="23" t="s">
        <v>504</v>
      </c>
      <c r="BI84" s="23" t="s">
        <v>504</v>
      </c>
      <c r="BJ84" s="23" t="s">
        <v>504</v>
      </c>
      <c r="BK84" s="23" t="s">
        <v>504</v>
      </c>
      <c r="BL84" s="23" t="s">
        <v>504</v>
      </c>
      <c r="BM84" s="23" t="s">
        <v>504</v>
      </c>
      <c r="BN84" s="23" t="s">
        <v>504</v>
      </c>
      <c r="BO84" s="23" t="s">
        <v>504</v>
      </c>
      <c r="BP84" s="23" t="s">
        <v>504</v>
      </c>
      <c r="BQ84" s="23" t="s">
        <v>504</v>
      </c>
      <c r="BR84" s="23" t="s">
        <v>504</v>
      </c>
      <c r="BS84" s="23" t="s">
        <v>504</v>
      </c>
      <c r="BT84" s="23" t="s">
        <v>504</v>
      </c>
      <c r="BU84" s="23" t="s">
        <v>504</v>
      </c>
      <c r="BV84" s="23" t="s">
        <v>504</v>
      </c>
      <c r="BW84" s="23" t="s">
        <v>504</v>
      </c>
      <c r="BX84" s="23" t="s">
        <v>504</v>
      </c>
      <c r="BY84" s="23" t="s">
        <v>504</v>
      </c>
      <c r="BZ84" s="23" t="s">
        <v>504</v>
      </c>
      <c r="CA84" s="23" t="s">
        <v>504</v>
      </c>
      <c r="CB84" s="23" t="s">
        <v>504</v>
      </c>
      <c r="CC84" s="23"/>
      <c r="CD84" s="23"/>
      <c r="CE84" s="23"/>
      <c r="CF84" s="30"/>
      <c r="CG84" s="23"/>
      <c r="CH84" s="23"/>
      <c r="CI84" s="23"/>
      <c r="CJ84" s="23" t="s">
        <v>504</v>
      </c>
      <c r="CK84" s="23" t="s">
        <v>504</v>
      </c>
      <c r="CL84" s="23" t="s">
        <v>504</v>
      </c>
      <c r="CM84" s="23" t="s">
        <v>504</v>
      </c>
      <c r="CN84" s="23" t="s">
        <v>504</v>
      </c>
      <c r="CO84" s="23" t="s">
        <v>504</v>
      </c>
      <c r="CP84" s="23" t="s">
        <v>504</v>
      </c>
      <c r="CQ84" s="23" t="s">
        <v>504</v>
      </c>
      <c r="CR84" s="23" t="s">
        <v>504</v>
      </c>
      <c r="CS84" s="23" t="s">
        <v>504</v>
      </c>
      <c r="CT84" s="23" t="s">
        <v>504</v>
      </c>
      <c r="CU84" s="23" t="s">
        <v>504</v>
      </c>
      <c r="CV84" s="23" t="s">
        <v>504</v>
      </c>
      <c r="CW84" s="23" t="s">
        <v>504</v>
      </c>
      <c r="CX84" s="23" t="s">
        <v>504</v>
      </c>
      <c r="CY84" s="23" t="s">
        <v>504</v>
      </c>
      <c r="CZ84" s="23" t="s">
        <v>504</v>
      </c>
      <c r="DA84" s="23" t="s">
        <v>504</v>
      </c>
      <c r="DB84" s="23" t="s">
        <v>504</v>
      </c>
      <c r="DC84" s="23" t="s">
        <v>504</v>
      </c>
      <c r="DD84" s="23" t="s">
        <v>504</v>
      </c>
      <c r="DE84" s="23" t="s">
        <v>504</v>
      </c>
    </row>
    <row r="85" spans="2:109" x14ac:dyDescent="0.25">
      <c r="B85" s="28" t="s">
        <v>12</v>
      </c>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v>1</v>
      </c>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30"/>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row>
    <row r="86" spans="2:109" x14ac:dyDescent="0.25">
      <c r="B86" s="27" t="s">
        <v>205</v>
      </c>
      <c r="C86" s="24" t="s">
        <v>504</v>
      </c>
      <c r="D86" s="24" t="s">
        <v>504</v>
      </c>
      <c r="E86" s="24" t="s">
        <v>504</v>
      </c>
      <c r="F86" s="24" t="s">
        <v>504</v>
      </c>
      <c r="G86" s="24" t="s">
        <v>504</v>
      </c>
      <c r="H86" s="24" t="s">
        <v>504</v>
      </c>
      <c r="I86" s="24" t="s">
        <v>504</v>
      </c>
      <c r="J86" s="24" t="s">
        <v>504</v>
      </c>
      <c r="K86" s="24" t="s">
        <v>504</v>
      </c>
      <c r="L86" s="24"/>
      <c r="M86" s="24" t="s">
        <v>504</v>
      </c>
      <c r="N86" s="24" t="s">
        <v>504</v>
      </c>
      <c r="O86" s="24" t="s">
        <v>504</v>
      </c>
      <c r="P86" s="24" t="s">
        <v>504</v>
      </c>
      <c r="Q86" s="24" t="s">
        <v>504</v>
      </c>
      <c r="R86" s="24" t="s">
        <v>504</v>
      </c>
      <c r="S86" s="24" t="s">
        <v>504</v>
      </c>
      <c r="T86" s="24" t="s">
        <v>504</v>
      </c>
      <c r="U86" s="24" t="s">
        <v>504</v>
      </c>
      <c r="V86" s="24" t="s">
        <v>504</v>
      </c>
      <c r="W86" s="24" t="s">
        <v>504</v>
      </c>
      <c r="X86" s="24" t="s">
        <v>504</v>
      </c>
      <c r="Y86" s="24" t="s">
        <v>504</v>
      </c>
      <c r="Z86" s="24" t="s">
        <v>504</v>
      </c>
      <c r="AA86" s="24" t="s">
        <v>504</v>
      </c>
      <c r="AB86" s="24" t="s">
        <v>504</v>
      </c>
      <c r="AC86" s="24" t="s">
        <v>504</v>
      </c>
      <c r="AD86" s="24" t="s">
        <v>504</v>
      </c>
      <c r="AE86" s="24" t="s">
        <v>504</v>
      </c>
      <c r="AF86" s="24" t="s">
        <v>504</v>
      </c>
      <c r="AG86" s="24" t="s">
        <v>504</v>
      </c>
      <c r="AH86" s="24" t="s">
        <v>504</v>
      </c>
      <c r="AI86" s="24" t="s">
        <v>504</v>
      </c>
      <c r="AJ86" s="24" t="s">
        <v>504</v>
      </c>
      <c r="AK86" s="24" t="s">
        <v>504</v>
      </c>
      <c r="AL86" s="24" t="s">
        <v>504</v>
      </c>
      <c r="AM86" s="24" t="s">
        <v>504</v>
      </c>
      <c r="AN86" s="24" t="s">
        <v>504</v>
      </c>
      <c r="AO86" s="24" t="s">
        <v>504</v>
      </c>
      <c r="AP86" s="24" t="s">
        <v>504</v>
      </c>
      <c r="AQ86" s="24" t="s">
        <v>504</v>
      </c>
      <c r="AR86" s="24" t="s">
        <v>504</v>
      </c>
      <c r="AS86" s="24" t="s">
        <v>504</v>
      </c>
      <c r="AT86" s="24" t="s">
        <v>504</v>
      </c>
      <c r="AU86" s="24" t="s">
        <v>504</v>
      </c>
      <c r="AV86" s="24" t="s">
        <v>504</v>
      </c>
      <c r="AW86" s="24" t="s">
        <v>504</v>
      </c>
      <c r="AX86" s="24" t="s">
        <v>504</v>
      </c>
      <c r="AY86" s="24" t="s">
        <v>504</v>
      </c>
      <c r="AZ86" s="24" t="s">
        <v>504</v>
      </c>
      <c r="BA86" s="24" t="s">
        <v>504</v>
      </c>
      <c r="BB86" s="24" t="s">
        <v>504</v>
      </c>
      <c r="BC86" s="24" t="s">
        <v>504</v>
      </c>
      <c r="BD86" s="24" t="s">
        <v>504</v>
      </c>
      <c r="BE86" s="24"/>
      <c r="BF86" s="24" t="s">
        <v>504</v>
      </c>
      <c r="BG86" s="24" t="s">
        <v>504</v>
      </c>
      <c r="BH86" s="24" t="s">
        <v>504</v>
      </c>
      <c r="BI86" s="24" t="s">
        <v>504</v>
      </c>
      <c r="BJ86" s="24" t="s">
        <v>504</v>
      </c>
      <c r="BK86" s="24" t="s">
        <v>504</v>
      </c>
      <c r="BL86" s="24" t="s">
        <v>504</v>
      </c>
      <c r="BM86" s="24">
        <v>1</v>
      </c>
      <c r="BN86" s="24" t="s">
        <v>504</v>
      </c>
      <c r="BO86" s="24" t="s">
        <v>504</v>
      </c>
      <c r="BP86" s="24" t="s">
        <v>504</v>
      </c>
      <c r="BQ86" s="24" t="s">
        <v>504</v>
      </c>
      <c r="BR86" s="24" t="s">
        <v>504</v>
      </c>
      <c r="BS86" s="24" t="s">
        <v>504</v>
      </c>
      <c r="BT86" s="24" t="s">
        <v>504</v>
      </c>
      <c r="BU86" s="24" t="s">
        <v>504</v>
      </c>
      <c r="BV86" s="24" t="s">
        <v>504</v>
      </c>
      <c r="BW86" s="24" t="s">
        <v>504</v>
      </c>
      <c r="BX86" s="24" t="s">
        <v>504</v>
      </c>
      <c r="BY86" s="24" t="s">
        <v>504</v>
      </c>
      <c r="BZ86" s="24" t="s">
        <v>504</v>
      </c>
      <c r="CA86" s="24" t="s">
        <v>504</v>
      </c>
      <c r="CB86" s="24" t="s">
        <v>504</v>
      </c>
      <c r="CC86" s="24"/>
      <c r="CD86" s="24"/>
      <c r="CE86" s="24"/>
      <c r="CF86" s="24"/>
      <c r="CG86" s="24"/>
      <c r="CH86" s="29"/>
      <c r="CI86" s="24"/>
      <c r="CJ86" s="24" t="s">
        <v>504</v>
      </c>
      <c r="CK86" s="24" t="s">
        <v>504</v>
      </c>
      <c r="CL86" s="24" t="s">
        <v>504</v>
      </c>
      <c r="CM86" s="24" t="s">
        <v>504</v>
      </c>
      <c r="CN86" s="24" t="s">
        <v>504</v>
      </c>
      <c r="CO86" s="24" t="s">
        <v>504</v>
      </c>
      <c r="CP86" s="24" t="s">
        <v>504</v>
      </c>
      <c r="CQ86" s="24" t="s">
        <v>504</v>
      </c>
      <c r="CR86" s="24" t="s">
        <v>504</v>
      </c>
      <c r="CS86" s="24" t="s">
        <v>504</v>
      </c>
      <c r="CT86" s="24" t="s">
        <v>504</v>
      </c>
      <c r="CU86" s="24" t="s">
        <v>504</v>
      </c>
      <c r="CV86" s="24" t="s">
        <v>504</v>
      </c>
      <c r="CW86" s="24" t="s">
        <v>504</v>
      </c>
      <c r="CX86" s="24" t="s">
        <v>504</v>
      </c>
      <c r="CY86" s="24" t="s">
        <v>504</v>
      </c>
      <c r="CZ86" s="24" t="s">
        <v>504</v>
      </c>
      <c r="DA86" s="24" t="s">
        <v>504</v>
      </c>
      <c r="DB86" s="24" t="s">
        <v>504</v>
      </c>
      <c r="DC86" s="24" t="s">
        <v>504</v>
      </c>
      <c r="DD86" s="24" t="s">
        <v>504</v>
      </c>
      <c r="DE86" s="24" t="s">
        <v>504</v>
      </c>
    </row>
    <row r="87" spans="2:109" x14ac:dyDescent="0.25">
      <c r="B87" s="28" t="s">
        <v>328</v>
      </c>
      <c r="C87" s="23" t="s">
        <v>504</v>
      </c>
      <c r="D87" s="23" t="s">
        <v>504</v>
      </c>
      <c r="E87" s="23" t="s">
        <v>504</v>
      </c>
      <c r="F87" s="23" t="s">
        <v>504</v>
      </c>
      <c r="G87" s="23" t="s">
        <v>504</v>
      </c>
      <c r="H87" s="23" t="s">
        <v>504</v>
      </c>
      <c r="I87" s="23" t="s">
        <v>504</v>
      </c>
      <c r="J87" s="23" t="s">
        <v>504</v>
      </c>
      <c r="K87" s="23" t="s">
        <v>504</v>
      </c>
      <c r="L87" s="23"/>
      <c r="M87" s="23" t="s">
        <v>504</v>
      </c>
      <c r="N87" s="23" t="s">
        <v>504</v>
      </c>
      <c r="O87" s="23" t="s">
        <v>504</v>
      </c>
      <c r="P87" s="23" t="s">
        <v>504</v>
      </c>
      <c r="Q87" s="23" t="s">
        <v>504</v>
      </c>
      <c r="R87" s="23" t="s">
        <v>504</v>
      </c>
      <c r="S87" s="23" t="s">
        <v>504</v>
      </c>
      <c r="T87" s="23" t="s">
        <v>504</v>
      </c>
      <c r="U87" s="23" t="s">
        <v>504</v>
      </c>
      <c r="V87" s="23" t="s">
        <v>504</v>
      </c>
      <c r="W87" s="23" t="s">
        <v>504</v>
      </c>
      <c r="X87" s="23" t="s">
        <v>504</v>
      </c>
      <c r="Y87" s="23" t="s">
        <v>504</v>
      </c>
      <c r="Z87" s="23" t="s">
        <v>504</v>
      </c>
      <c r="AA87" s="23" t="s">
        <v>504</v>
      </c>
      <c r="AB87" s="23" t="s">
        <v>504</v>
      </c>
      <c r="AC87" s="23" t="s">
        <v>504</v>
      </c>
      <c r="AD87" s="23" t="s">
        <v>504</v>
      </c>
      <c r="AE87" s="23" t="s">
        <v>504</v>
      </c>
      <c r="AF87" s="23" t="s">
        <v>504</v>
      </c>
      <c r="AG87" s="23" t="s">
        <v>504</v>
      </c>
      <c r="AH87" s="23" t="s">
        <v>504</v>
      </c>
      <c r="AI87" s="23" t="s">
        <v>504</v>
      </c>
      <c r="AJ87" s="23" t="s">
        <v>504</v>
      </c>
      <c r="AK87" s="23" t="s">
        <v>504</v>
      </c>
      <c r="AL87" s="23" t="s">
        <v>504</v>
      </c>
      <c r="AM87" s="23" t="s">
        <v>504</v>
      </c>
      <c r="AN87" s="23" t="s">
        <v>504</v>
      </c>
      <c r="AO87" s="23" t="s">
        <v>504</v>
      </c>
      <c r="AP87" s="23" t="s">
        <v>504</v>
      </c>
      <c r="AQ87" s="23" t="s">
        <v>504</v>
      </c>
      <c r="AR87" s="23" t="s">
        <v>504</v>
      </c>
      <c r="AS87" s="23" t="s">
        <v>504</v>
      </c>
      <c r="AT87" s="23" t="s">
        <v>504</v>
      </c>
      <c r="AU87" s="23" t="s">
        <v>504</v>
      </c>
      <c r="AV87" s="23" t="s">
        <v>504</v>
      </c>
      <c r="AW87" s="23" t="s">
        <v>504</v>
      </c>
      <c r="AX87" s="23" t="s">
        <v>504</v>
      </c>
      <c r="AY87" s="23" t="s">
        <v>504</v>
      </c>
      <c r="AZ87" s="23" t="s">
        <v>504</v>
      </c>
      <c r="BA87" s="23" t="s">
        <v>504</v>
      </c>
      <c r="BB87" s="23" t="s">
        <v>504</v>
      </c>
      <c r="BC87" s="23" t="s">
        <v>504</v>
      </c>
      <c r="BD87" s="23" t="s">
        <v>504</v>
      </c>
      <c r="BE87" s="23"/>
      <c r="BF87" s="23" t="s">
        <v>504</v>
      </c>
      <c r="BG87" s="23" t="s">
        <v>504</v>
      </c>
      <c r="BH87" s="23" t="s">
        <v>504</v>
      </c>
      <c r="BI87" s="23" t="s">
        <v>504</v>
      </c>
      <c r="BJ87" s="23" t="s">
        <v>504</v>
      </c>
      <c r="BK87" s="23" t="s">
        <v>504</v>
      </c>
      <c r="BL87" s="23" t="s">
        <v>504</v>
      </c>
      <c r="BM87" s="23" t="s">
        <v>504</v>
      </c>
      <c r="BN87" s="23" t="s">
        <v>504</v>
      </c>
      <c r="BO87" s="23" t="s">
        <v>504</v>
      </c>
      <c r="BP87" s="23" t="s">
        <v>504</v>
      </c>
      <c r="BQ87" s="23" t="s">
        <v>504</v>
      </c>
      <c r="BR87" s="23" t="s">
        <v>504</v>
      </c>
      <c r="BS87" s="23" t="s">
        <v>504</v>
      </c>
      <c r="BT87" s="23" t="s">
        <v>504</v>
      </c>
      <c r="BU87" s="23" t="s">
        <v>504</v>
      </c>
      <c r="BV87" s="23" t="s">
        <v>504</v>
      </c>
      <c r="BW87" s="23" t="s">
        <v>504</v>
      </c>
      <c r="BX87" s="23" t="s">
        <v>504</v>
      </c>
      <c r="BY87" s="23" t="s">
        <v>504</v>
      </c>
      <c r="BZ87" s="23" t="s">
        <v>504</v>
      </c>
      <c r="CA87" s="23" t="s">
        <v>504</v>
      </c>
      <c r="CB87" s="23" t="s">
        <v>504</v>
      </c>
      <c r="CC87" s="23"/>
      <c r="CD87" s="23"/>
      <c r="CE87" s="23"/>
      <c r="CF87" s="23"/>
      <c r="CG87" s="23"/>
      <c r="CH87" s="23"/>
      <c r="CI87" s="30"/>
      <c r="CJ87" s="23">
        <v>1</v>
      </c>
      <c r="CK87" s="23" t="s">
        <v>504</v>
      </c>
      <c r="CL87" s="23" t="s">
        <v>504</v>
      </c>
      <c r="CM87" s="23" t="s">
        <v>504</v>
      </c>
      <c r="CN87" s="23" t="s">
        <v>504</v>
      </c>
      <c r="CO87" s="23" t="s">
        <v>504</v>
      </c>
      <c r="CP87" s="23" t="s">
        <v>504</v>
      </c>
      <c r="CQ87" s="23" t="s">
        <v>504</v>
      </c>
      <c r="CR87" s="23" t="s">
        <v>504</v>
      </c>
      <c r="CS87" s="23" t="s">
        <v>504</v>
      </c>
      <c r="CT87" s="23" t="s">
        <v>504</v>
      </c>
      <c r="CU87" s="23" t="s">
        <v>504</v>
      </c>
      <c r="CV87" s="23" t="s">
        <v>504</v>
      </c>
      <c r="CW87" s="23" t="s">
        <v>504</v>
      </c>
      <c r="CX87" s="23" t="s">
        <v>504</v>
      </c>
      <c r="CY87" s="23" t="s">
        <v>504</v>
      </c>
      <c r="CZ87" s="23" t="s">
        <v>504</v>
      </c>
      <c r="DA87" s="23" t="s">
        <v>504</v>
      </c>
      <c r="DB87" s="23" t="s">
        <v>504</v>
      </c>
      <c r="DC87" s="23" t="s">
        <v>504</v>
      </c>
      <c r="DD87" s="23" t="s">
        <v>504</v>
      </c>
      <c r="DE87" s="23" t="s">
        <v>504</v>
      </c>
    </row>
    <row r="88" spans="2:109" x14ac:dyDescent="0.25">
      <c r="B88" s="27" t="s">
        <v>326</v>
      </c>
      <c r="C88" s="24" t="s">
        <v>504</v>
      </c>
      <c r="D88" s="24" t="s">
        <v>504</v>
      </c>
      <c r="E88" s="24" t="s">
        <v>504</v>
      </c>
      <c r="F88" s="24" t="s">
        <v>504</v>
      </c>
      <c r="G88" s="24" t="s">
        <v>504</v>
      </c>
      <c r="H88" s="24" t="s">
        <v>504</v>
      </c>
      <c r="I88" s="24" t="s">
        <v>504</v>
      </c>
      <c r="J88" s="24" t="s">
        <v>504</v>
      </c>
      <c r="K88" s="24" t="s">
        <v>504</v>
      </c>
      <c r="L88" s="24"/>
      <c r="M88" s="24" t="s">
        <v>504</v>
      </c>
      <c r="N88" s="24" t="s">
        <v>504</v>
      </c>
      <c r="O88" s="24" t="s">
        <v>504</v>
      </c>
      <c r="P88" s="24" t="s">
        <v>504</v>
      </c>
      <c r="Q88" s="24" t="s">
        <v>504</v>
      </c>
      <c r="R88" s="24" t="s">
        <v>504</v>
      </c>
      <c r="S88" s="24" t="s">
        <v>504</v>
      </c>
      <c r="T88" s="24" t="s">
        <v>504</v>
      </c>
      <c r="U88" s="24" t="s">
        <v>504</v>
      </c>
      <c r="V88" s="24" t="s">
        <v>504</v>
      </c>
      <c r="W88" s="24" t="s">
        <v>504</v>
      </c>
      <c r="X88" s="24" t="s">
        <v>504</v>
      </c>
      <c r="Y88" s="24" t="s">
        <v>504</v>
      </c>
      <c r="Z88" s="24" t="s">
        <v>504</v>
      </c>
      <c r="AA88" s="24" t="s">
        <v>504</v>
      </c>
      <c r="AB88" s="24" t="s">
        <v>504</v>
      </c>
      <c r="AC88" s="24" t="s">
        <v>504</v>
      </c>
      <c r="AD88" s="24" t="s">
        <v>504</v>
      </c>
      <c r="AE88" s="24" t="s">
        <v>504</v>
      </c>
      <c r="AF88" s="24" t="s">
        <v>504</v>
      </c>
      <c r="AG88" s="24" t="s">
        <v>504</v>
      </c>
      <c r="AH88" s="24" t="s">
        <v>504</v>
      </c>
      <c r="AI88" s="24" t="s">
        <v>504</v>
      </c>
      <c r="AJ88" s="24" t="s">
        <v>504</v>
      </c>
      <c r="AK88" s="24" t="s">
        <v>504</v>
      </c>
      <c r="AL88" s="24" t="s">
        <v>504</v>
      </c>
      <c r="AM88" s="24" t="s">
        <v>504</v>
      </c>
      <c r="AN88" s="24" t="s">
        <v>504</v>
      </c>
      <c r="AO88" s="24" t="s">
        <v>504</v>
      </c>
      <c r="AP88" s="24" t="s">
        <v>504</v>
      </c>
      <c r="AQ88" s="24" t="s">
        <v>504</v>
      </c>
      <c r="AR88" s="24" t="s">
        <v>504</v>
      </c>
      <c r="AS88" s="24" t="s">
        <v>504</v>
      </c>
      <c r="AT88" s="24" t="s">
        <v>504</v>
      </c>
      <c r="AU88" s="24" t="s">
        <v>504</v>
      </c>
      <c r="AV88" s="24" t="s">
        <v>504</v>
      </c>
      <c r="AW88" s="24" t="s">
        <v>504</v>
      </c>
      <c r="AX88" s="24" t="s">
        <v>504</v>
      </c>
      <c r="AY88" s="24" t="s">
        <v>504</v>
      </c>
      <c r="AZ88" s="24" t="s">
        <v>504</v>
      </c>
      <c r="BA88" s="24" t="s">
        <v>504</v>
      </c>
      <c r="BB88" s="24" t="s">
        <v>504</v>
      </c>
      <c r="BC88" s="24" t="s">
        <v>504</v>
      </c>
      <c r="BD88" s="24" t="s">
        <v>504</v>
      </c>
      <c r="BE88" s="24"/>
      <c r="BF88" s="24" t="s">
        <v>504</v>
      </c>
      <c r="BG88" s="24" t="s">
        <v>504</v>
      </c>
      <c r="BH88" s="24" t="s">
        <v>504</v>
      </c>
      <c r="BI88" s="24" t="s">
        <v>504</v>
      </c>
      <c r="BJ88" s="24" t="s">
        <v>504</v>
      </c>
      <c r="BK88" s="24" t="s">
        <v>504</v>
      </c>
      <c r="BL88" s="24" t="s">
        <v>504</v>
      </c>
      <c r="BM88" s="24" t="s">
        <v>504</v>
      </c>
      <c r="BN88" s="24" t="s">
        <v>504</v>
      </c>
      <c r="BO88" s="24" t="s">
        <v>504</v>
      </c>
      <c r="BP88" s="24" t="s">
        <v>504</v>
      </c>
      <c r="BQ88" s="24" t="s">
        <v>504</v>
      </c>
      <c r="BR88" s="24" t="s">
        <v>504</v>
      </c>
      <c r="BS88" s="24" t="s">
        <v>504</v>
      </c>
      <c r="BT88" s="24" t="s">
        <v>504</v>
      </c>
      <c r="BU88" s="24" t="s">
        <v>504</v>
      </c>
      <c r="BV88" s="24" t="s">
        <v>504</v>
      </c>
      <c r="BW88" s="24" t="s">
        <v>504</v>
      </c>
      <c r="BX88" s="24" t="s">
        <v>504</v>
      </c>
      <c r="BY88" s="24" t="s">
        <v>504</v>
      </c>
      <c r="BZ88" s="24" t="s">
        <v>504</v>
      </c>
      <c r="CA88" s="24" t="s">
        <v>504</v>
      </c>
      <c r="CB88" s="24" t="s">
        <v>504</v>
      </c>
      <c r="CC88" s="24" t="s">
        <v>504</v>
      </c>
      <c r="CD88" s="24" t="s">
        <v>504</v>
      </c>
      <c r="CE88" s="24" t="s">
        <v>504</v>
      </c>
      <c r="CF88" s="24" t="s">
        <v>504</v>
      </c>
      <c r="CG88" s="24"/>
      <c r="CH88" s="24" t="s">
        <v>504</v>
      </c>
      <c r="CI88" s="24">
        <v>1</v>
      </c>
      <c r="CJ88" s="29"/>
      <c r="CK88" s="24"/>
      <c r="CL88" s="24"/>
      <c r="CM88" s="24" t="s">
        <v>504</v>
      </c>
      <c r="CN88" s="24" t="s">
        <v>504</v>
      </c>
      <c r="CO88" s="24" t="s">
        <v>504</v>
      </c>
      <c r="CP88" s="24" t="s">
        <v>504</v>
      </c>
      <c r="CQ88" s="24" t="s">
        <v>504</v>
      </c>
      <c r="CR88" s="24" t="s">
        <v>504</v>
      </c>
      <c r="CS88" s="24" t="s">
        <v>504</v>
      </c>
      <c r="CT88" s="24" t="s">
        <v>504</v>
      </c>
      <c r="CU88" s="24" t="s">
        <v>504</v>
      </c>
      <c r="CV88" s="24" t="s">
        <v>504</v>
      </c>
      <c r="CW88" s="24" t="s">
        <v>504</v>
      </c>
      <c r="CX88" s="24" t="s">
        <v>504</v>
      </c>
      <c r="CY88" s="24" t="s">
        <v>504</v>
      </c>
      <c r="CZ88" s="24" t="s">
        <v>504</v>
      </c>
      <c r="DA88" s="24" t="s">
        <v>504</v>
      </c>
      <c r="DB88" s="24" t="s">
        <v>504</v>
      </c>
      <c r="DC88" s="24" t="s">
        <v>504</v>
      </c>
      <c r="DD88" s="24" t="s">
        <v>504</v>
      </c>
      <c r="DE88" s="24" t="s">
        <v>504</v>
      </c>
    </row>
    <row r="89" spans="2:109" x14ac:dyDescent="0.25">
      <c r="B89" s="28" t="s">
        <v>419</v>
      </c>
      <c r="C89" s="23" t="s">
        <v>504</v>
      </c>
      <c r="D89" s="23" t="s">
        <v>504</v>
      </c>
      <c r="E89" s="23" t="s">
        <v>504</v>
      </c>
      <c r="F89" s="23" t="s">
        <v>504</v>
      </c>
      <c r="G89" s="23" t="s">
        <v>504</v>
      </c>
      <c r="H89" s="23" t="s">
        <v>504</v>
      </c>
      <c r="I89" s="23" t="s">
        <v>504</v>
      </c>
      <c r="J89" s="23" t="s">
        <v>504</v>
      </c>
      <c r="K89" s="23" t="s">
        <v>504</v>
      </c>
      <c r="L89" s="23"/>
      <c r="M89" s="23" t="s">
        <v>504</v>
      </c>
      <c r="N89" s="23" t="s">
        <v>504</v>
      </c>
      <c r="O89" s="23" t="s">
        <v>504</v>
      </c>
      <c r="P89" s="23" t="s">
        <v>504</v>
      </c>
      <c r="Q89" s="23" t="s">
        <v>504</v>
      </c>
      <c r="R89" s="23" t="s">
        <v>504</v>
      </c>
      <c r="S89" s="23" t="s">
        <v>504</v>
      </c>
      <c r="T89" s="23" t="s">
        <v>504</v>
      </c>
      <c r="U89" s="23" t="s">
        <v>504</v>
      </c>
      <c r="V89" s="23" t="s">
        <v>504</v>
      </c>
      <c r="W89" s="23" t="s">
        <v>504</v>
      </c>
      <c r="X89" s="23" t="s">
        <v>504</v>
      </c>
      <c r="Y89" s="23" t="s">
        <v>504</v>
      </c>
      <c r="Z89" s="23" t="s">
        <v>504</v>
      </c>
      <c r="AA89" s="23" t="s">
        <v>504</v>
      </c>
      <c r="AB89" s="23" t="s">
        <v>504</v>
      </c>
      <c r="AC89" s="23" t="s">
        <v>504</v>
      </c>
      <c r="AD89" s="23" t="s">
        <v>504</v>
      </c>
      <c r="AE89" s="23" t="s">
        <v>504</v>
      </c>
      <c r="AF89" s="23" t="s">
        <v>504</v>
      </c>
      <c r="AG89" s="23" t="s">
        <v>504</v>
      </c>
      <c r="AH89" s="23" t="s">
        <v>504</v>
      </c>
      <c r="AI89" s="23" t="s">
        <v>504</v>
      </c>
      <c r="AJ89" s="23" t="s">
        <v>504</v>
      </c>
      <c r="AK89" s="23" t="s">
        <v>504</v>
      </c>
      <c r="AL89" s="23" t="s">
        <v>504</v>
      </c>
      <c r="AM89" s="23" t="s">
        <v>504</v>
      </c>
      <c r="AN89" s="23" t="s">
        <v>504</v>
      </c>
      <c r="AO89" s="23" t="s">
        <v>504</v>
      </c>
      <c r="AP89" s="23" t="s">
        <v>504</v>
      </c>
      <c r="AQ89" s="23" t="s">
        <v>504</v>
      </c>
      <c r="AR89" s="23" t="s">
        <v>504</v>
      </c>
      <c r="AS89" s="23" t="s">
        <v>504</v>
      </c>
      <c r="AT89" s="23" t="s">
        <v>504</v>
      </c>
      <c r="AU89" s="23" t="s">
        <v>504</v>
      </c>
      <c r="AV89" s="23" t="s">
        <v>504</v>
      </c>
      <c r="AW89" s="23" t="s">
        <v>504</v>
      </c>
      <c r="AX89" s="23" t="s">
        <v>504</v>
      </c>
      <c r="AY89" s="23" t="s">
        <v>504</v>
      </c>
      <c r="AZ89" s="23" t="s">
        <v>504</v>
      </c>
      <c r="BA89" s="23" t="s">
        <v>504</v>
      </c>
      <c r="BB89" s="23" t="s">
        <v>504</v>
      </c>
      <c r="BC89" s="23" t="s">
        <v>504</v>
      </c>
      <c r="BD89" s="23" t="s">
        <v>504</v>
      </c>
      <c r="BE89" s="23"/>
      <c r="BF89" s="23" t="s">
        <v>504</v>
      </c>
      <c r="BG89" s="23" t="s">
        <v>504</v>
      </c>
      <c r="BH89" s="23" t="s">
        <v>504</v>
      </c>
      <c r="BI89" s="23" t="s">
        <v>504</v>
      </c>
      <c r="BJ89" s="23" t="s">
        <v>504</v>
      </c>
      <c r="BK89" s="23" t="s">
        <v>504</v>
      </c>
      <c r="BL89" s="23" t="s">
        <v>504</v>
      </c>
      <c r="BM89" s="23" t="s">
        <v>504</v>
      </c>
      <c r="BN89" s="23" t="s">
        <v>504</v>
      </c>
      <c r="BO89" s="23" t="s">
        <v>504</v>
      </c>
      <c r="BP89" s="23" t="s">
        <v>504</v>
      </c>
      <c r="BQ89" s="23" t="s">
        <v>504</v>
      </c>
      <c r="BR89" s="23" t="s">
        <v>504</v>
      </c>
      <c r="BS89" s="23" t="s">
        <v>504</v>
      </c>
      <c r="BT89" s="23" t="s">
        <v>504</v>
      </c>
      <c r="BU89" s="23" t="s">
        <v>504</v>
      </c>
      <c r="BV89" s="23" t="s">
        <v>504</v>
      </c>
      <c r="BW89" s="23" t="s">
        <v>504</v>
      </c>
      <c r="BX89" s="23" t="s">
        <v>504</v>
      </c>
      <c r="BY89" s="23" t="s">
        <v>504</v>
      </c>
      <c r="BZ89" s="23" t="s">
        <v>504</v>
      </c>
      <c r="CA89" s="23" t="s">
        <v>504</v>
      </c>
      <c r="CB89" s="23" t="s">
        <v>504</v>
      </c>
      <c r="CC89" s="23" t="s">
        <v>504</v>
      </c>
      <c r="CD89" s="23">
        <v>1</v>
      </c>
      <c r="CE89" s="23" t="s">
        <v>504</v>
      </c>
      <c r="CF89" s="23" t="s">
        <v>504</v>
      </c>
      <c r="CG89" s="23"/>
      <c r="CH89" s="23" t="s">
        <v>504</v>
      </c>
      <c r="CI89" s="23" t="s">
        <v>504</v>
      </c>
      <c r="CJ89" s="23"/>
      <c r="CK89" s="30"/>
      <c r="CL89" s="23"/>
      <c r="CM89" s="23" t="s">
        <v>504</v>
      </c>
      <c r="CN89" s="23" t="s">
        <v>504</v>
      </c>
      <c r="CO89" s="23" t="s">
        <v>504</v>
      </c>
      <c r="CP89" s="23" t="s">
        <v>504</v>
      </c>
      <c r="CQ89" s="23" t="s">
        <v>504</v>
      </c>
      <c r="CR89" s="23" t="s">
        <v>504</v>
      </c>
      <c r="CS89" s="23" t="s">
        <v>504</v>
      </c>
      <c r="CT89" s="23" t="s">
        <v>504</v>
      </c>
      <c r="CU89" s="23" t="s">
        <v>504</v>
      </c>
      <c r="CV89" s="23" t="s">
        <v>504</v>
      </c>
      <c r="CW89" s="23" t="s">
        <v>504</v>
      </c>
      <c r="CX89" s="23" t="s">
        <v>504</v>
      </c>
      <c r="CY89" s="23" t="s">
        <v>504</v>
      </c>
      <c r="CZ89" s="23" t="s">
        <v>504</v>
      </c>
      <c r="DA89" s="23" t="s">
        <v>504</v>
      </c>
      <c r="DB89" s="23" t="s">
        <v>504</v>
      </c>
      <c r="DC89" s="23" t="s">
        <v>504</v>
      </c>
      <c r="DD89" s="23" t="s">
        <v>504</v>
      </c>
      <c r="DE89" s="23" t="s">
        <v>504</v>
      </c>
    </row>
    <row r="90" spans="2:109" x14ac:dyDescent="0.25">
      <c r="B90" s="27" t="s">
        <v>284</v>
      </c>
      <c r="C90" s="24" t="s">
        <v>504</v>
      </c>
      <c r="D90" s="24" t="s">
        <v>504</v>
      </c>
      <c r="E90" s="24" t="s">
        <v>504</v>
      </c>
      <c r="F90" s="24" t="s">
        <v>504</v>
      </c>
      <c r="G90" s="24" t="s">
        <v>504</v>
      </c>
      <c r="H90" s="24" t="s">
        <v>504</v>
      </c>
      <c r="I90" s="24" t="s">
        <v>504</v>
      </c>
      <c r="J90" s="24" t="s">
        <v>504</v>
      </c>
      <c r="K90" s="24" t="s">
        <v>504</v>
      </c>
      <c r="L90" s="24"/>
      <c r="M90" s="24" t="s">
        <v>504</v>
      </c>
      <c r="N90" s="24" t="s">
        <v>504</v>
      </c>
      <c r="O90" s="24" t="s">
        <v>504</v>
      </c>
      <c r="P90" s="24" t="s">
        <v>504</v>
      </c>
      <c r="Q90" s="24" t="s">
        <v>504</v>
      </c>
      <c r="R90" s="24" t="s">
        <v>504</v>
      </c>
      <c r="S90" s="24" t="s">
        <v>504</v>
      </c>
      <c r="T90" s="24" t="s">
        <v>504</v>
      </c>
      <c r="U90" s="24" t="s">
        <v>504</v>
      </c>
      <c r="V90" s="24" t="s">
        <v>504</v>
      </c>
      <c r="W90" s="24" t="s">
        <v>504</v>
      </c>
      <c r="X90" s="24" t="s">
        <v>504</v>
      </c>
      <c r="Y90" s="24" t="s">
        <v>504</v>
      </c>
      <c r="Z90" s="24" t="s">
        <v>504</v>
      </c>
      <c r="AA90" s="24" t="s">
        <v>504</v>
      </c>
      <c r="AB90" s="24" t="s">
        <v>504</v>
      </c>
      <c r="AC90" s="24" t="s">
        <v>504</v>
      </c>
      <c r="AD90" s="24" t="s">
        <v>504</v>
      </c>
      <c r="AE90" s="24" t="s">
        <v>504</v>
      </c>
      <c r="AF90" s="24" t="s">
        <v>504</v>
      </c>
      <c r="AG90" s="24" t="s">
        <v>504</v>
      </c>
      <c r="AH90" s="24" t="s">
        <v>504</v>
      </c>
      <c r="AI90" s="24" t="s">
        <v>504</v>
      </c>
      <c r="AJ90" s="24" t="s">
        <v>504</v>
      </c>
      <c r="AK90" s="24" t="s">
        <v>504</v>
      </c>
      <c r="AL90" s="24" t="s">
        <v>504</v>
      </c>
      <c r="AM90" s="24" t="s">
        <v>504</v>
      </c>
      <c r="AN90" s="24" t="s">
        <v>504</v>
      </c>
      <c r="AO90" s="24" t="s">
        <v>504</v>
      </c>
      <c r="AP90" s="24" t="s">
        <v>504</v>
      </c>
      <c r="AQ90" s="24" t="s">
        <v>504</v>
      </c>
      <c r="AR90" s="24" t="s">
        <v>504</v>
      </c>
      <c r="AS90" s="24" t="s">
        <v>504</v>
      </c>
      <c r="AT90" s="24" t="s">
        <v>504</v>
      </c>
      <c r="AU90" s="24" t="s">
        <v>504</v>
      </c>
      <c r="AV90" s="24" t="s">
        <v>504</v>
      </c>
      <c r="AW90" s="24" t="s">
        <v>504</v>
      </c>
      <c r="AX90" s="24" t="s">
        <v>504</v>
      </c>
      <c r="AY90" s="24" t="s">
        <v>504</v>
      </c>
      <c r="AZ90" s="24" t="s">
        <v>504</v>
      </c>
      <c r="BA90" s="24" t="s">
        <v>504</v>
      </c>
      <c r="BB90" s="24" t="s">
        <v>504</v>
      </c>
      <c r="BC90" s="24" t="s">
        <v>504</v>
      </c>
      <c r="BD90" s="24" t="s">
        <v>504</v>
      </c>
      <c r="BE90" s="24"/>
      <c r="BF90" s="24" t="s">
        <v>504</v>
      </c>
      <c r="BG90" s="24" t="s">
        <v>504</v>
      </c>
      <c r="BH90" s="24" t="s">
        <v>504</v>
      </c>
      <c r="BI90" s="24" t="s">
        <v>504</v>
      </c>
      <c r="BJ90" s="24" t="s">
        <v>504</v>
      </c>
      <c r="BK90" s="24" t="s">
        <v>504</v>
      </c>
      <c r="BL90" s="24" t="s">
        <v>504</v>
      </c>
      <c r="BM90" s="24" t="s">
        <v>504</v>
      </c>
      <c r="BN90" s="24" t="s">
        <v>504</v>
      </c>
      <c r="BO90" s="24" t="s">
        <v>504</v>
      </c>
      <c r="BP90" s="24" t="s">
        <v>504</v>
      </c>
      <c r="BQ90" s="24" t="s">
        <v>504</v>
      </c>
      <c r="BR90" s="24" t="s">
        <v>504</v>
      </c>
      <c r="BS90" s="24" t="s">
        <v>504</v>
      </c>
      <c r="BT90" s="24" t="s">
        <v>504</v>
      </c>
      <c r="BU90" s="24" t="s">
        <v>504</v>
      </c>
      <c r="BV90" s="24" t="s">
        <v>504</v>
      </c>
      <c r="BW90" s="24" t="s">
        <v>504</v>
      </c>
      <c r="BX90" s="24" t="s">
        <v>504</v>
      </c>
      <c r="BY90" s="24" t="s">
        <v>504</v>
      </c>
      <c r="BZ90" s="24" t="s">
        <v>504</v>
      </c>
      <c r="CA90" s="24" t="s">
        <v>504</v>
      </c>
      <c r="CB90" s="24" t="s">
        <v>504</v>
      </c>
      <c r="CC90" s="24" t="s">
        <v>504</v>
      </c>
      <c r="CD90" s="24" t="s">
        <v>504</v>
      </c>
      <c r="CE90" s="24" t="s">
        <v>504</v>
      </c>
      <c r="CF90" s="24" t="s">
        <v>504</v>
      </c>
      <c r="CG90" s="24"/>
      <c r="CH90" s="24" t="s">
        <v>504</v>
      </c>
      <c r="CI90" s="24" t="s">
        <v>504</v>
      </c>
      <c r="CJ90" s="24"/>
      <c r="CK90" s="24"/>
      <c r="CL90" s="29"/>
      <c r="CM90" s="24">
        <v>1</v>
      </c>
      <c r="CN90" s="24" t="s">
        <v>504</v>
      </c>
      <c r="CO90" s="24" t="s">
        <v>504</v>
      </c>
      <c r="CP90" s="24" t="s">
        <v>504</v>
      </c>
      <c r="CQ90" s="24" t="s">
        <v>504</v>
      </c>
      <c r="CR90" s="24" t="s">
        <v>504</v>
      </c>
      <c r="CS90" s="24" t="s">
        <v>504</v>
      </c>
      <c r="CT90" s="24" t="s">
        <v>504</v>
      </c>
      <c r="CU90" s="24" t="s">
        <v>504</v>
      </c>
      <c r="CV90" s="24" t="s">
        <v>504</v>
      </c>
      <c r="CW90" s="24" t="s">
        <v>504</v>
      </c>
      <c r="CX90" s="24" t="s">
        <v>504</v>
      </c>
      <c r="CY90" s="24" t="s">
        <v>504</v>
      </c>
      <c r="CZ90" s="24" t="s">
        <v>504</v>
      </c>
      <c r="DA90" s="24" t="s">
        <v>504</v>
      </c>
      <c r="DB90" s="24" t="s">
        <v>504</v>
      </c>
      <c r="DC90" s="24" t="s">
        <v>504</v>
      </c>
      <c r="DD90" s="24" t="s">
        <v>504</v>
      </c>
      <c r="DE90" s="24" t="s">
        <v>504</v>
      </c>
    </row>
    <row r="91" spans="2:109" x14ac:dyDescent="0.25">
      <c r="B91" s="28" t="s">
        <v>280</v>
      </c>
      <c r="C91" s="23" t="s">
        <v>504</v>
      </c>
      <c r="D91" s="23" t="s">
        <v>504</v>
      </c>
      <c r="E91" s="23" t="s">
        <v>504</v>
      </c>
      <c r="F91" s="23" t="s">
        <v>504</v>
      </c>
      <c r="G91" s="23" t="s">
        <v>504</v>
      </c>
      <c r="H91" s="23" t="s">
        <v>504</v>
      </c>
      <c r="I91" s="23" t="s">
        <v>504</v>
      </c>
      <c r="J91" s="23" t="s">
        <v>504</v>
      </c>
      <c r="K91" s="23" t="s">
        <v>504</v>
      </c>
      <c r="L91" s="23"/>
      <c r="M91" s="23" t="s">
        <v>504</v>
      </c>
      <c r="N91" s="23" t="s">
        <v>504</v>
      </c>
      <c r="O91" s="23" t="s">
        <v>504</v>
      </c>
      <c r="P91" s="23" t="s">
        <v>504</v>
      </c>
      <c r="Q91" s="23" t="s">
        <v>504</v>
      </c>
      <c r="R91" s="23" t="s">
        <v>504</v>
      </c>
      <c r="S91" s="23" t="s">
        <v>504</v>
      </c>
      <c r="T91" s="23" t="s">
        <v>504</v>
      </c>
      <c r="U91" s="23" t="s">
        <v>504</v>
      </c>
      <c r="V91" s="23" t="s">
        <v>504</v>
      </c>
      <c r="W91" s="23" t="s">
        <v>504</v>
      </c>
      <c r="X91" s="23" t="s">
        <v>504</v>
      </c>
      <c r="Y91" s="23" t="s">
        <v>504</v>
      </c>
      <c r="Z91" s="23">
        <v>1</v>
      </c>
      <c r="AA91" s="23" t="s">
        <v>504</v>
      </c>
      <c r="AB91" s="23" t="s">
        <v>504</v>
      </c>
      <c r="AC91" s="23" t="s">
        <v>504</v>
      </c>
      <c r="AD91" s="23" t="s">
        <v>504</v>
      </c>
      <c r="AE91" s="23" t="s">
        <v>504</v>
      </c>
      <c r="AF91" s="23" t="s">
        <v>504</v>
      </c>
      <c r="AG91" s="23" t="s">
        <v>504</v>
      </c>
      <c r="AH91" s="23" t="s">
        <v>504</v>
      </c>
      <c r="AI91" s="23" t="s">
        <v>504</v>
      </c>
      <c r="AJ91" s="23" t="s">
        <v>504</v>
      </c>
      <c r="AK91" s="23" t="s">
        <v>504</v>
      </c>
      <c r="AL91" s="23" t="s">
        <v>504</v>
      </c>
      <c r="AM91" s="23" t="s">
        <v>504</v>
      </c>
      <c r="AN91" s="23" t="s">
        <v>504</v>
      </c>
      <c r="AO91" s="23" t="s">
        <v>504</v>
      </c>
      <c r="AP91" s="23" t="s">
        <v>504</v>
      </c>
      <c r="AQ91" s="23" t="s">
        <v>504</v>
      </c>
      <c r="AR91" s="23" t="s">
        <v>504</v>
      </c>
      <c r="AS91" s="23" t="s">
        <v>504</v>
      </c>
      <c r="AT91" s="23" t="s">
        <v>504</v>
      </c>
      <c r="AU91" s="23" t="s">
        <v>504</v>
      </c>
      <c r="AV91" s="23" t="s">
        <v>504</v>
      </c>
      <c r="AW91" s="23" t="s">
        <v>504</v>
      </c>
      <c r="AX91" s="23" t="s">
        <v>504</v>
      </c>
      <c r="AY91" s="23" t="s">
        <v>504</v>
      </c>
      <c r="AZ91" s="23" t="s">
        <v>504</v>
      </c>
      <c r="BA91" s="23" t="s">
        <v>504</v>
      </c>
      <c r="BB91" s="23" t="s">
        <v>504</v>
      </c>
      <c r="BC91" s="23" t="s">
        <v>504</v>
      </c>
      <c r="BD91" s="23" t="s">
        <v>504</v>
      </c>
      <c r="BE91" s="23"/>
      <c r="BF91" s="23" t="s">
        <v>504</v>
      </c>
      <c r="BG91" s="23" t="s">
        <v>504</v>
      </c>
      <c r="BH91" s="23" t="s">
        <v>504</v>
      </c>
      <c r="BI91" s="23" t="s">
        <v>504</v>
      </c>
      <c r="BJ91" s="23" t="s">
        <v>504</v>
      </c>
      <c r="BK91" s="23" t="s">
        <v>504</v>
      </c>
      <c r="BL91" s="23" t="s">
        <v>504</v>
      </c>
      <c r="BM91" s="23" t="s">
        <v>504</v>
      </c>
      <c r="BN91" s="23" t="s">
        <v>504</v>
      </c>
      <c r="BO91" s="23" t="s">
        <v>504</v>
      </c>
      <c r="BP91" s="23" t="s">
        <v>504</v>
      </c>
      <c r="BQ91" s="23" t="s">
        <v>504</v>
      </c>
      <c r="BR91" s="23" t="s">
        <v>504</v>
      </c>
      <c r="BS91" s="23" t="s">
        <v>504</v>
      </c>
      <c r="BT91" s="23" t="s">
        <v>504</v>
      </c>
      <c r="BU91" s="23" t="s">
        <v>504</v>
      </c>
      <c r="BV91" s="23" t="s">
        <v>504</v>
      </c>
      <c r="BW91" s="23" t="s">
        <v>504</v>
      </c>
      <c r="BX91" s="23" t="s">
        <v>504</v>
      </c>
      <c r="BY91" s="23" t="s">
        <v>504</v>
      </c>
      <c r="BZ91" s="23" t="s">
        <v>504</v>
      </c>
      <c r="CA91" s="23" t="s">
        <v>504</v>
      </c>
      <c r="CB91" s="23" t="s">
        <v>504</v>
      </c>
      <c r="CC91" s="23" t="s">
        <v>504</v>
      </c>
      <c r="CD91" s="23" t="s">
        <v>504</v>
      </c>
      <c r="CE91" s="23" t="s">
        <v>504</v>
      </c>
      <c r="CF91" s="23" t="s">
        <v>504</v>
      </c>
      <c r="CG91" s="23"/>
      <c r="CH91" s="23" t="s">
        <v>504</v>
      </c>
      <c r="CI91" s="23" t="s">
        <v>504</v>
      </c>
      <c r="CJ91" s="23" t="s">
        <v>504</v>
      </c>
      <c r="CK91" s="23" t="s">
        <v>504</v>
      </c>
      <c r="CL91" s="23">
        <v>1</v>
      </c>
      <c r="CM91" s="30"/>
      <c r="CN91" s="23"/>
      <c r="CO91" s="23"/>
      <c r="CP91" s="23"/>
      <c r="CQ91" s="23"/>
      <c r="CR91" s="23" t="s">
        <v>504</v>
      </c>
      <c r="CS91" s="23" t="s">
        <v>504</v>
      </c>
      <c r="CT91" s="23" t="s">
        <v>504</v>
      </c>
      <c r="CU91" s="23" t="s">
        <v>504</v>
      </c>
      <c r="CV91" s="23" t="s">
        <v>504</v>
      </c>
      <c r="CW91" s="23" t="s">
        <v>504</v>
      </c>
      <c r="CX91" s="23" t="s">
        <v>504</v>
      </c>
      <c r="CY91" s="23" t="s">
        <v>504</v>
      </c>
      <c r="CZ91" s="23" t="s">
        <v>504</v>
      </c>
      <c r="DA91" s="23" t="s">
        <v>504</v>
      </c>
      <c r="DB91" s="23" t="s">
        <v>504</v>
      </c>
      <c r="DC91" s="23" t="s">
        <v>504</v>
      </c>
      <c r="DD91" s="23" t="s">
        <v>504</v>
      </c>
      <c r="DE91" s="23" t="s">
        <v>504</v>
      </c>
    </row>
    <row r="92" spans="2:109" x14ac:dyDescent="0.25">
      <c r="B92" s="27" t="s">
        <v>213</v>
      </c>
      <c r="C92" s="24" t="s">
        <v>504</v>
      </c>
      <c r="D92" s="24" t="s">
        <v>504</v>
      </c>
      <c r="E92" s="24" t="s">
        <v>504</v>
      </c>
      <c r="F92" s="24" t="s">
        <v>504</v>
      </c>
      <c r="G92" s="24" t="s">
        <v>504</v>
      </c>
      <c r="H92" s="24" t="s">
        <v>504</v>
      </c>
      <c r="I92" s="24" t="s">
        <v>504</v>
      </c>
      <c r="J92" s="24" t="s">
        <v>504</v>
      </c>
      <c r="K92" s="24" t="s">
        <v>504</v>
      </c>
      <c r="L92" s="24"/>
      <c r="M92" s="24" t="s">
        <v>504</v>
      </c>
      <c r="N92" s="24" t="s">
        <v>504</v>
      </c>
      <c r="O92" s="24" t="s">
        <v>504</v>
      </c>
      <c r="P92" s="24" t="s">
        <v>504</v>
      </c>
      <c r="Q92" s="24" t="s">
        <v>504</v>
      </c>
      <c r="R92" s="24" t="s">
        <v>504</v>
      </c>
      <c r="S92" s="24" t="s">
        <v>504</v>
      </c>
      <c r="T92" s="24" t="s">
        <v>504</v>
      </c>
      <c r="U92" s="24" t="s">
        <v>504</v>
      </c>
      <c r="V92" s="24" t="s">
        <v>504</v>
      </c>
      <c r="W92" s="24" t="s">
        <v>504</v>
      </c>
      <c r="X92" s="24" t="s">
        <v>504</v>
      </c>
      <c r="Y92" s="24" t="s">
        <v>504</v>
      </c>
      <c r="Z92" s="24" t="s">
        <v>504</v>
      </c>
      <c r="AA92" s="24" t="s">
        <v>504</v>
      </c>
      <c r="AB92" s="24" t="s">
        <v>504</v>
      </c>
      <c r="AC92" s="24" t="s">
        <v>504</v>
      </c>
      <c r="AD92" s="24" t="s">
        <v>504</v>
      </c>
      <c r="AE92" s="24" t="s">
        <v>504</v>
      </c>
      <c r="AF92" s="24" t="s">
        <v>504</v>
      </c>
      <c r="AG92" s="24" t="s">
        <v>504</v>
      </c>
      <c r="AH92" s="24" t="s">
        <v>504</v>
      </c>
      <c r="AI92" s="24" t="s">
        <v>504</v>
      </c>
      <c r="AJ92" s="24" t="s">
        <v>504</v>
      </c>
      <c r="AK92" s="24" t="s">
        <v>504</v>
      </c>
      <c r="AL92" s="24" t="s">
        <v>504</v>
      </c>
      <c r="AM92" s="24" t="s">
        <v>504</v>
      </c>
      <c r="AN92" s="24" t="s">
        <v>504</v>
      </c>
      <c r="AO92" s="24" t="s">
        <v>504</v>
      </c>
      <c r="AP92" s="24" t="s">
        <v>504</v>
      </c>
      <c r="AQ92" s="24" t="s">
        <v>504</v>
      </c>
      <c r="AR92" s="24" t="s">
        <v>504</v>
      </c>
      <c r="AS92" s="24" t="s">
        <v>504</v>
      </c>
      <c r="AT92" s="24" t="s">
        <v>504</v>
      </c>
      <c r="AU92" s="24" t="s">
        <v>504</v>
      </c>
      <c r="AV92" s="24" t="s">
        <v>504</v>
      </c>
      <c r="AW92" s="24" t="s">
        <v>504</v>
      </c>
      <c r="AX92" s="24" t="s">
        <v>504</v>
      </c>
      <c r="AY92" s="24" t="s">
        <v>504</v>
      </c>
      <c r="AZ92" s="24" t="s">
        <v>504</v>
      </c>
      <c r="BA92" s="24" t="s">
        <v>504</v>
      </c>
      <c r="BB92" s="24" t="s">
        <v>504</v>
      </c>
      <c r="BC92" s="24" t="s">
        <v>504</v>
      </c>
      <c r="BD92" s="24" t="s">
        <v>504</v>
      </c>
      <c r="BE92" s="24"/>
      <c r="BF92" s="24" t="s">
        <v>504</v>
      </c>
      <c r="BG92" s="24" t="s">
        <v>504</v>
      </c>
      <c r="BH92" s="24">
        <v>1</v>
      </c>
      <c r="BI92" s="24">
        <v>1</v>
      </c>
      <c r="BJ92" s="24" t="s">
        <v>504</v>
      </c>
      <c r="BK92" s="24" t="s">
        <v>504</v>
      </c>
      <c r="BL92" s="24" t="s">
        <v>504</v>
      </c>
      <c r="BM92" s="24" t="s">
        <v>504</v>
      </c>
      <c r="BN92" s="24" t="s">
        <v>504</v>
      </c>
      <c r="BO92" s="24" t="s">
        <v>504</v>
      </c>
      <c r="BP92" s="24" t="s">
        <v>504</v>
      </c>
      <c r="BQ92" s="24" t="s">
        <v>504</v>
      </c>
      <c r="BR92" s="24" t="s">
        <v>504</v>
      </c>
      <c r="BS92" s="24" t="s">
        <v>504</v>
      </c>
      <c r="BT92" s="24" t="s">
        <v>504</v>
      </c>
      <c r="BU92" s="24" t="s">
        <v>504</v>
      </c>
      <c r="BV92" s="24" t="s">
        <v>504</v>
      </c>
      <c r="BW92" s="24" t="s">
        <v>504</v>
      </c>
      <c r="BX92" s="24" t="s">
        <v>504</v>
      </c>
      <c r="BY92" s="24" t="s">
        <v>504</v>
      </c>
      <c r="BZ92" s="24" t="s">
        <v>504</v>
      </c>
      <c r="CA92" s="24" t="s">
        <v>504</v>
      </c>
      <c r="CB92" s="24" t="s">
        <v>504</v>
      </c>
      <c r="CC92" s="24" t="s">
        <v>504</v>
      </c>
      <c r="CD92" s="24" t="s">
        <v>504</v>
      </c>
      <c r="CE92" s="24" t="s">
        <v>504</v>
      </c>
      <c r="CF92" s="24" t="s">
        <v>504</v>
      </c>
      <c r="CG92" s="24"/>
      <c r="CH92" s="24" t="s">
        <v>504</v>
      </c>
      <c r="CI92" s="24" t="s">
        <v>504</v>
      </c>
      <c r="CJ92" s="24" t="s">
        <v>504</v>
      </c>
      <c r="CK92" s="24" t="s">
        <v>504</v>
      </c>
      <c r="CL92" s="24" t="s">
        <v>504</v>
      </c>
      <c r="CM92" s="24"/>
      <c r="CN92" s="29"/>
      <c r="CO92" s="24"/>
      <c r="CP92" s="24"/>
      <c r="CQ92" s="24"/>
      <c r="CR92" s="24" t="s">
        <v>504</v>
      </c>
      <c r="CS92" s="24" t="s">
        <v>504</v>
      </c>
      <c r="CT92" s="24" t="s">
        <v>504</v>
      </c>
      <c r="CU92" s="24" t="s">
        <v>504</v>
      </c>
      <c r="CV92" s="24" t="s">
        <v>504</v>
      </c>
      <c r="CW92" s="24" t="s">
        <v>504</v>
      </c>
      <c r="CX92" s="24" t="s">
        <v>504</v>
      </c>
      <c r="CY92" s="24" t="s">
        <v>504</v>
      </c>
      <c r="CZ92" s="24" t="s">
        <v>504</v>
      </c>
      <c r="DA92" s="24" t="s">
        <v>504</v>
      </c>
      <c r="DB92" s="24" t="s">
        <v>504</v>
      </c>
      <c r="DC92" s="24" t="s">
        <v>504</v>
      </c>
      <c r="DD92" s="24" t="s">
        <v>504</v>
      </c>
      <c r="DE92" s="24" t="s">
        <v>504</v>
      </c>
    </row>
    <row r="93" spans="2:109" x14ac:dyDescent="0.25">
      <c r="B93" s="28" t="s">
        <v>495</v>
      </c>
      <c r="C93" s="23" t="s">
        <v>504</v>
      </c>
      <c r="D93" s="23" t="s">
        <v>504</v>
      </c>
      <c r="E93" s="23" t="s">
        <v>504</v>
      </c>
      <c r="F93" s="23" t="s">
        <v>504</v>
      </c>
      <c r="G93" s="23" t="s">
        <v>504</v>
      </c>
      <c r="H93" s="23" t="s">
        <v>504</v>
      </c>
      <c r="I93" s="23" t="s">
        <v>504</v>
      </c>
      <c r="J93" s="23" t="s">
        <v>504</v>
      </c>
      <c r="K93" s="23" t="s">
        <v>504</v>
      </c>
      <c r="L93" s="23"/>
      <c r="M93" s="23" t="s">
        <v>504</v>
      </c>
      <c r="N93" s="23" t="s">
        <v>504</v>
      </c>
      <c r="O93" s="23" t="s">
        <v>504</v>
      </c>
      <c r="P93" s="23" t="s">
        <v>504</v>
      </c>
      <c r="Q93" s="23" t="s">
        <v>504</v>
      </c>
      <c r="R93" s="23" t="s">
        <v>504</v>
      </c>
      <c r="S93" s="23" t="s">
        <v>504</v>
      </c>
      <c r="T93" s="23" t="s">
        <v>504</v>
      </c>
      <c r="U93" s="23" t="s">
        <v>504</v>
      </c>
      <c r="V93" s="23" t="s">
        <v>504</v>
      </c>
      <c r="W93" s="23" t="s">
        <v>504</v>
      </c>
      <c r="X93" s="23" t="s">
        <v>504</v>
      </c>
      <c r="Y93" s="23" t="s">
        <v>504</v>
      </c>
      <c r="Z93" s="23" t="s">
        <v>504</v>
      </c>
      <c r="AA93" s="23" t="s">
        <v>504</v>
      </c>
      <c r="AB93" s="23" t="s">
        <v>504</v>
      </c>
      <c r="AC93" s="23" t="s">
        <v>504</v>
      </c>
      <c r="AD93" s="23" t="s">
        <v>504</v>
      </c>
      <c r="AE93" s="23" t="s">
        <v>504</v>
      </c>
      <c r="AF93" s="23" t="s">
        <v>504</v>
      </c>
      <c r="AG93" s="23" t="s">
        <v>504</v>
      </c>
      <c r="AH93" s="23" t="s">
        <v>504</v>
      </c>
      <c r="AI93" s="23" t="s">
        <v>504</v>
      </c>
      <c r="AJ93" s="23" t="s">
        <v>504</v>
      </c>
      <c r="AK93" s="23" t="s">
        <v>504</v>
      </c>
      <c r="AL93" s="23" t="s">
        <v>504</v>
      </c>
      <c r="AM93" s="23" t="s">
        <v>504</v>
      </c>
      <c r="AN93" s="23" t="s">
        <v>504</v>
      </c>
      <c r="AO93" s="23" t="s">
        <v>504</v>
      </c>
      <c r="AP93" s="23" t="s">
        <v>504</v>
      </c>
      <c r="AQ93" s="23" t="s">
        <v>504</v>
      </c>
      <c r="AR93" s="23" t="s">
        <v>504</v>
      </c>
      <c r="AS93" s="23" t="s">
        <v>504</v>
      </c>
      <c r="AT93" s="23" t="s">
        <v>504</v>
      </c>
      <c r="AU93" s="23" t="s">
        <v>504</v>
      </c>
      <c r="AV93" s="23" t="s">
        <v>504</v>
      </c>
      <c r="AW93" s="23" t="s">
        <v>504</v>
      </c>
      <c r="AX93" s="23" t="s">
        <v>504</v>
      </c>
      <c r="AY93" s="23" t="s">
        <v>504</v>
      </c>
      <c r="AZ93" s="23" t="s">
        <v>504</v>
      </c>
      <c r="BA93" s="23" t="s">
        <v>504</v>
      </c>
      <c r="BB93" s="23" t="s">
        <v>504</v>
      </c>
      <c r="BC93" s="23" t="s">
        <v>504</v>
      </c>
      <c r="BD93" s="23" t="s">
        <v>504</v>
      </c>
      <c r="BE93" s="23"/>
      <c r="BF93" s="23" t="s">
        <v>504</v>
      </c>
      <c r="BG93" s="23" t="s">
        <v>504</v>
      </c>
      <c r="BH93" s="23" t="s">
        <v>504</v>
      </c>
      <c r="BI93" s="23" t="s">
        <v>504</v>
      </c>
      <c r="BJ93" s="23" t="s">
        <v>504</v>
      </c>
      <c r="BK93" s="23" t="s">
        <v>504</v>
      </c>
      <c r="BL93" s="23" t="s">
        <v>504</v>
      </c>
      <c r="BM93" s="23" t="s">
        <v>504</v>
      </c>
      <c r="BN93" s="23" t="s">
        <v>504</v>
      </c>
      <c r="BO93" s="23" t="s">
        <v>504</v>
      </c>
      <c r="BP93" s="23" t="s">
        <v>504</v>
      </c>
      <c r="BQ93" s="23" t="s">
        <v>504</v>
      </c>
      <c r="BR93" s="23" t="s">
        <v>504</v>
      </c>
      <c r="BS93" s="23" t="s">
        <v>504</v>
      </c>
      <c r="BT93" s="23" t="s">
        <v>504</v>
      </c>
      <c r="BU93" s="23" t="s">
        <v>504</v>
      </c>
      <c r="BV93" s="23" t="s">
        <v>504</v>
      </c>
      <c r="BW93" s="23" t="s">
        <v>504</v>
      </c>
      <c r="BX93" s="23" t="s">
        <v>504</v>
      </c>
      <c r="BY93" s="23" t="s">
        <v>504</v>
      </c>
      <c r="BZ93" s="23" t="s">
        <v>504</v>
      </c>
      <c r="CA93" s="23" t="s">
        <v>504</v>
      </c>
      <c r="CB93" s="23" t="s">
        <v>504</v>
      </c>
      <c r="CC93" s="23" t="s">
        <v>504</v>
      </c>
      <c r="CD93" s="23" t="s">
        <v>504</v>
      </c>
      <c r="CE93" s="23" t="s">
        <v>504</v>
      </c>
      <c r="CF93" s="23" t="s">
        <v>504</v>
      </c>
      <c r="CG93" s="23"/>
      <c r="CH93" s="23" t="s">
        <v>504</v>
      </c>
      <c r="CI93" s="23" t="s">
        <v>504</v>
      </c>
      <c r="CJ93" s="23" t="s">
        <v>504</v>
      </c>
      <c r="CK93" s="23" t="s">
        <v>504</v>
      </c>
      <c r="CL93" s="23" t="s">
        <v>504</v>
      </c>
      <c r="CM93" s="23"/>
      <c r="CN93" s="23"/>
      <c r="CO93" s="30"/>
      <c r="CP93" s="23"/>
      <c r="CQ93" s="23"/>
      <c r="CR93" s="23" t="s">
        <v>504</v>
      </c>
      <c r="CS93" s="23" t="s">
        <v>504</v>
      </c>
      <c r="CT93" s="23" t="s">
        <v>504</v>
      </c>
      <c r="CU93" s="23" t="s">
        <v>504</v>
      </c>
      <c r="CV93" s="23" t="s">
        <v>504</v>
      </c>
      <c r="CW93" s="23" t="s">
        <v>504</v>
      </c>
      <c r="CX93" s="23" t="s">
        <v>504</v>
      </c>
      <c r="CY93" s="23" t="s">
        <v>504</v>
      </c>
      <c r="CZ93" s="23" t="s">
        <v>504</v>
      </c>
      <c r="DA93" s="23">
        <v>1</v>
      </c>
      <c r="DB93" s="23" t="s">
        <v>504</v>
      </c>
      <c r="DC93" s="23" t="s">
        <v>504</v>
      </c>
      <c r="DD93" s="23" t="s">
        <v>504</v>
      </c>
      <c r="DE93" s="23" t="s">
        <v>504</v>
      </c>
    </row>
    <row r="94" spans="2:109" x14ac:dyDescent="0.25">
      <c r="B94" s="27" t="s">
        <v>330</v>
      </c>
      <c r="C94" s="24" t="s">
        <v>504</v>
      </c>
      <c r="D94" s="24" t="s">
        <v>504</v>
      </c>
      <c r="E94" s="24" t="s">
        <v>504</v>
      </c>
      <c r="F94" s="24" t="s">
        <v>504</v>
      </c>
      <c r="G94" s="24" t="s">
        <v>504</v>
      </c>
      <c r="H94" s="24" t="s">
        <v>504</v>
      </c>
      <c r="I94" s="24" t="s">
        <v>504</v>
      </c>
      <c r="J94" s="24" t="s">
        <v>504</v>
      </c>
      <c r="K94" s="24" t="s">
        <v>504</v>
      </c>
      <c r="L94" s="24"/>
      <c r="M94" s="24" t="s">
        <v>504</v>
      </c>
      <c r="N94" s="24" t="s">
        <v>504</v>
      </c>
      <c r="O94" s="24" t="s">
        <v>504</v>
      </c>
      <c r="P94" s="24" t="s">
        <v>504</v>
      </c>
      <c r="Q94" s="24" t="s">
        <v>504</v>
      </c>
      <c r="R94" s="24" t="s">
        <v>504</v>
      </c>
      <c r="S94" s="24" t="s">
        <v>504</v>
      </c>
      <c r="T94" s="24" t="s">
        <v>504</v>
      </c>
      <c r="U94" s="24" t="s">
        <v>504</v>
      </c>
      <c r="V94" s="24" t="s">
        <v>504</v>
      </c>
      <c r="W94" s="24" t="s">
        <v>504</v>
      </c>
      <c r="X94" s="24" t="s">
        <v>504</v>
      </c>
      <c r="Y94" s="24" t="s">
        <v>504</v>
      </c>
      <c r="Z94" s="24" t="s">
        <v>504</v>
      </c>
      <c r="AA94" s="24" t="s">
        <v>504</v>
      </c>
      <c r="AB94" s="24" t="s">
        <v>504</v>
      </c>
      <c r="AC94" s="24" t="s">
        <v>504</v>
      </c>
      <c r="AD94" s="24" t="s">
        <v>504</v>
      </c>
      <c r="AE94" s="24" t="s">
        <v>504</v>
      </c>
      <c r="AF94" s="24" t="s">
        <v>504</v>
      </c>
      <c r="AG94" s="24" t="s">
        <v>504</v>
      </c>
      <c r="AH94" s="24" t="s">
        <v>504</v>
      </c>
      <c r="AI94" s="24" t="s">
        <v>504</v>
      </c>
      <c r="AJ94" s="24" t="s">
        <v>504</v>
      </c>
      <c r="AK94" s="24" t="s">
        <v>504</v>
      </c>
      <c r="AL94" s="24" t="s">
        <v>504</v>
      </c>
      <c r="AM94" s="24" t="s">
        <v>504</v>
      </c>
      <c r="AN94" s="24" t="s">
        <v>504</v>
      </c>
      <c r="AO94" s="24" t="s">
        <v>504</v>
      </c>
      <c r="AP94" s="24" t="s">
        <v>504</v>
      </c>
      <c r="AQ94" s="24" t="s">
        <v>504</v>
      </c>
      <c r="AR94" s="24" t="s">
        <v>504</v>
      </c>
      <c r="AS94" s="24" t="s">
        <v>504</v>
      </c>
      <c r="AT94" s="24" t="s">
        <v>504</v>
      </c>
      <c r="AU94" s="24" t="s">
        <v>504</v>
      </c>
      <c r="AV94" s="24" t="s">
        <v>504</v>
      </c>
      <c r="AW94" s="24" t="s">
        <v>504</v>
      </c>
      <c r="AX94" s="24" t="s">
        <v>504</v>
      </c>
      <c r="AY94" s="24" t="s">
        <v>504</v>
      </c>
      <c r="AZ94" s="24" t="s">
        <v>504</v>
      </c>
      <c r="BA94" s="24" t="s">
        <v>504</v>
      </c>
      <c r="BB94" s="24" t="s">
        <v>504</v>
      </c>
      <c r="BC94" s="24" t="s">
        <v>504</v>
      </c>
      <c r="BD94" s="24" t="s">
        <v>504</v>
      </c>
      <c r="BE94" s="24"/>
      <c r="BF94" s="24" t="s">
        <v>504</v>
      </c>
      <c r="BG94" s="24" t="s">
        <v>504</v>
      </c>
      <c r="BH94" s="24" t="s">
        <v>504</v>
      </c>
      <c r="BI94" s="24" t="s">
        <v>504</v>
      </c>
      <c r="BJ94" s="24" t="s">
        <v>504</v>
      </c>
      <c r="BK94" s="24" t="s">
        <v>504</v>
      </c>
      <c r="BL94" s="24" t="s">
        <v>504</v>
      </c>
      <c r="BM94" s="24" t="s">
        <v>504</v>
      </c>
      <c r="BN94" s="24" t="s">
        <v>504</v>
      </c>
      <c r="BO94" s="24" t="s">
        <v>504</v>
      </c>
      <c r="BP94" s="24" t="s">
        <v>504</v>
      </c>
      <c r="BQ94" s="24" t="s">
        <v>504</v>
      </c>
      <c r="BR94" s="24" t="s">
        <v>504</v>
      </c>
      <c r="BS94" s="24" t="s">
        <v>504</v>
      </c>
      <c r="BT94" s="24" t="s">
        <v>504</v>
      </c>
      <c r="BU94" s="24" t="s">
        <v>504</v>
      </c>
      <c r="BV94" s="24">
        <v>1</v>
      </c>
      <c r="BW94" s="24" t="s">
        <v>504</v>
      </c>
      <c r="BX94" s="24" t="s">
        <v>504</v>
      </c>
      <c r="BY94" s="24" t="s">
        <v>504</v>
      </c>
      <c r="BZ94" s="24" t="s">
        <v>504</v>
      </c>
      <c r="CA94" s="24" t="s">
        <v>504</v>
      </c>
      <c r="CB94" s="24" t="s">
        <v>504</v>
      </c>
      <c r="CC94" s="24" t="s">
        <v>504</v>
      </c>
      <c r="CD94" s="24" t="s">
        <v>504</v>
      </c>
      <c r="CE94" s="24" t="s">
        <v>504</v>
      </c>
      <c r="CF94" s="24" t="s">
        <v>504</v>
      </c>
      <c r="CG94" s="24"/>
      <c r="CH94" s="24" t="s">
        <v>504</v>
      </c>
      <c r="CI94" s="24" t="s">
        <v>504</v>
      </c>
      <c r="CJ94" s="24" t="s">
        <v>504</v>
      </c>
      <c r="CK94" s="24" t="s">
        <v>504</v>
      </c>
      <c r="CL94" s="24" t="s">
        <v>504</v>
      </c>
      <c r="CM94" s="24"/>
      <c r="CN94" s="24"/>
      <c r="CO94" s="24"/>
      <c r="CP94" s="29"/>
      <c r="CQ94" s="24"/>
      <c r="CR94" s="24" t="s">
        <v>504</v>
      </c>
      <c r="CS94" s="24" t="s">
        <v>504</v>
      </c>
      <c r="CT94" s="24" t="s">
        <v>504</v>
      </c>
      <c r="CU94" s="24" t="s">
        <v>504</v>
      </c>
      <c r="CV94" s="24" t="s">
        <v>504</v>
      </c>
      <c r="CW94" s="24" t="s">
        <v>504</v>
      </c>
      <c r="CX94" s="24" t="s">
        <v>504</v>
      </c>
      <c r="CY94" s="24" t="s">
        <v>504</v>
      </c>
      <c r="CZ94" s="24" t="s">
        <v>504</v>
      </c>
      <c r="DA94" s="24" t="s">
        <v>504</v>
      </c>
      <c r="DB94" s="24" t="s">
        <v>504</v>
      </c>
      <c r="DC94" s="24" t="s">
        <v>504</v>
      </c>
      <c r="DD94" s="24" t="s">
        <v>504</v>
      </c>
      <c r="DE94" s="24" t="s">
        <v>504</v>
      </c>
    </row>
    <row r="95" spans="2:109" x14ac:dyDescent="0.25">
      <c r="B95" s="28" t="s">
        <v>36</v>
      </c>
      <c r="C95" s="23" t="s">
        <v>504</v>
      </c>
      <c r="D95" s="23" t="s">
        <v>504</v>
      </c>
      <c r="E95" s="23" t="s">
        <v>504</v>
      </c>
      <c r="F95" s="23" t="s">
        <v>504</v>
      </c>
      <c r="G95" s="23" t="s">
        <v>504</v>
      </c>
      <c r="H95" s="23" t="s">
        <v>504</v>
      </c>
      <c r="I95" s="23" t="s">
        <v>504</v>
      </c>
      <c r="J95" s="23" t="s">
        <v>504</v>
      </c>
      <c r="K95" s="23" t="s">
        <v>504</v>
      </c>
      <c r="L95" s="23"/>
      <c r="M95" s="23" t="s">
        <v>504</v>
      </c>
      <c r="N95" s="23" t="s">
        <v>504</v>
      </c>
      <c r="O95" s="23" t="s">
        <v>504</v>
      </c>
      <c r="P95" s="23" t="s">
        <v>504</v>
      </c>
      <c r="Q95" s="23" t="s">
        <v>504</v>
      </c>
      <c r="R95" s="23" t="s">
        <v>504</v>
      </c>
      <c r="S95" s="23" t="s">
        <v>504</v>
      </c>
      <c r="T95" s="23" t="s">
        <v>504</v>
      </c>
      <c r="U95" s="23" t="s">
        <v>504</v>
      </c>
      <c r="V95" s="23" t="s">
        <v>504</v>
      </c>
      <c r="W95" s="23" t="s">
        <v>504</v>
      </c>
      <c r="X95" s="23" t="s">
        <v>504</v>
      </c>
      <c r="Y95" s="23" t="s">
        <v>504</v>
      </c>
      <c r="Z95" s="23" t="s">
        <v>504</v>
      </c>
      <c r="AA95" s="23" t="s">
        <v>504</v>
      </c>
      <c r="AB95" s="23" t="s">
        <v>504</v>
      </c>
      <c r="AC95" s="23" t="s">
        <v>504</v>
      </c>
      <c r="AD95" s="23" t="s">
        <v>504</v>
      </c>
      <c r="AE95" s="23" t="s">
        <v>504</v>
      </c>
      <c r="AF95" s="23" t="s">
        <v>504</v>
      </c>
      <c r="AG95" s="23" t="s">
        <v>504</v>
      </c>
      <c r="AH95" s="23" t="s">
        <v>504</v>
      </c>
      <c r="AI95" s="23" t="s">
        <v>504</v>
      </c>
      <c r="AJ95" s="23" t="s">
        <v>504</v>
      </c>
      <c r="AK95" s="23" t="s">
        <v>504</v>
      </c>
      <c r="AL95" s="23" t="s">
        <v>504</v>
      </c>
      <c r="AM95" s="23" t="s">
        <v>504</v>
      </c>
      <c r="AN95" s="23" t="s">
        <v>504</v>
      </c>
      <c r="AO95" s="23" t="s">
        <v>504</v>
      </c>
      <c r="AP95" s="23" t="s">
        <v>504</v>
      </c>
      <c r="AQ95" s="23" t="s">
        <v>504</v>
      </c>
      <c r="AR95" s="23" t="s">
        <v>504</v>
      </c>
      <c r="AS95" s="23" t="s">
        <v>504</v>
      </c>
      <c r="AT95" s="23" t="s">
        <v>504</v>
      </c>
      <c r="AU95" s="23" t="s">
        <v>504</v>
      </c>
      <c r="AV95" s="23" t="s">
        <v>504</v>
      </c>
      <c r="AW95" s="23" t="s">
        <v>504</v>
      </c>
      <c r="AX95" s="23" t="s">
        <v>504</v>
      </c>
      <c r="AY95" s="23" t="s">
        <v>504</v>
      </c>
      <c r="AZ95" s="23" t="s">
        <v>504</v>
      </c>
      <c r="BA95" s="23" t="s">
        <v>504</v>
      </c>
      <c r="BB95" s="23" t="s">
        <v>504</v>
      </c>
      <c r="BC95" s="23" t="s">
        <v>504</v>
      </c>
      <c r="BD95" s="23" t="s">
        <v>504</v>
      </c>
      <c r="BE95" s="23"/>
      <c r="BF95" s="23" t="s">
        <v>504</v>
      </c>
      <c r="BG95" s="23" t="s">
        <v>504</v>
      </c>
      <c r="BH95" s="23" t="s">
        <v>504</v>
      </c>
      <c r="BI95" s="23" t="s">
        <v>504</v>
      </c>
      <c r="BJ95" s="23" t="s">
        <v>504</v>
      </c>
      <c r="BK95" s="23" t="s">
        <v>504</v>
      </c>
      <c r="BL95" s="23" t="s">
        <v>504</v>
      </c>
      <c r="BM95" s="23" t="s">
        <v>504</v>
      </c>
      <c r="BN95" s="23" t="s">
        <v>504</v>
      </c>
      <c r="BO95" s="23" t="s">
        <v>504</v>
      </c>
      <c r="BP95" s="23" t="s">
        <v>504</v>
      </c>
      <c r="BQ95" s="23" t="s">
        <v>504</v>
      </c>
      <c r="BR95" s="23" t="s">
        <v>504</v>
      </c>
      <c r="BS95" s="23" t="s">
        <v>504</v>
      </c>
      <c r="BT95" s="23" t="s">
        <v>504</v>
      </c>
      <c r="BU95" s="23" t="s">
        <v>504</v>
      </c>
      <c r="BV95" s="23" t="s">
        <v>504</v>
      </c>
      <c r="BW95" s="23" t="s">
        <v>504</v>
      </c>
      <c r="BX95" s="23" t="s">
        <v>504</v>
      </c>
      <c r="BY95" s="23" t="s">
        <v>504</v>
      </c>
      <c r="BZ95" s="23" t="s">
        <v>504</v>
      </c>
      <c r="CA95" s="23" t="s">
        <v>504</v>
      </c>
      <c r="CB95" s="23" t="s">
        <v>504</v>
      </c>
      <c r="CC95" s="23" t="s">
        <v>504</v>
      </c>
      <c r="CD95" s="23" t="s">
        <v>504</v>
      </c>
      <c r="CE95" s="23" t="s">
        <v>504</v>
      </c>
      <c r="CF95" s="23" t="s">
        <v>504</v>
      </c>
      <c r="CG95" s="23"/>
      <c r="CH95" s="23" t="s">
        <v>504</v>
      </c>
      <c r="CI95" s="23" t="s">
        <v>504</v>
      </c>
      <c r="CJ95" s="23" t="s">
        <v>504</v>
      </c>
      <c r="CK95" s="23" t="s">
        <v>504</v>
      </c>
      <c r="CL95" s="23" t="s">
        <v>504</v>
      </c>
      <c r="CM95" s="23"/>
      <c r="CN95" s="23"/>
      <c r="CO95" s="23"/>
      <c r="CP95" s="23"/>
      <c r="CQ95" s="30"/>
      <c r="CR95" s="23">
        <v>1</v>
      </c>
      <c r="CS95" s="23" t="s">
        <v>504</v>
      </c>
      <c r="CT95" s="23" t="s">
        <v>504</v>
      </c>
      <c r="CU95" s="23" t="s">
        <v>504</v>
      </c>
      <c r="CV95" s="23" t="s">
        <v>504</v>
      </c>
      <c r="CW95" s="23" t="s">
        <v>504</v>
      </c>
      <c r="CX95" s="23" t="s">
        <v>504</v>
      </c>
      <c r="CY95" s="23" t="s">
        <v>504</v>
      </c>
      <c r="CZ95" s="23" t="s">
        <v>504</v>
      </c>
      <c r="DA95" s="23" t="s">
        <v>504</v>
      </c>
      <c r="DB95" s="23" t="s">
        <v>504</v>
      </c>
      <c r="DC95" s="23" t="s">
        <v>504</v>
      </c>
      <c r="DD95" s="23" t="s">
        <v>504</v>
      </c>
      <c r="DE95" s="23" t="s">
        <v>504</v>
      </c>
    </row>
    <row r="96" spans="2:109" x14ac:dyDescent="0.25">
      <c r="B96" s="27" t="s">
        <v>168</v>
      </c>
      <c r="C96" s="24" t="s">
        <v>504</v>
      </c>
      <c r="D96" s="24" t="s">
        <v>504</v>
      </c>
      <c r="E96" s="24" t="s">
        <v>504</v>
      </c>
      <c r="F96" s="24" t="s">
        <v>504</v>
      </c>
      <c r="G96" s="24" t="s">
        <v>504</v>
      </c>
      <c r="H96" s="24" t="s">
        <v>504</v>
      </c>
      <c r="I96" s="24" t="s">
        <v>504</v>
      </c>
      <c r="J96" s="24" t="s">
        <v>504</v>
      </c>
      <c r="K96" s="24" t="s">
        <v>504</v>
      </c>
      <c r="L96" s="24"/>
      <c r="M96" s="24" t="s">
        <v>504</v>
      </c>
      <c r="N96" s="24" t="s">
        <v>504</v>
      </c>
      <c r="O96" s="24" t="s">
        <v>504</v>
      </c>
      <c r="P96" s="24" t="s">
        <v>504</v>
      </c>
      <c r="Q96" s="24" t="s">
        <v>504</v>
      </c>
      <c r="R96" s="24" t="s">
        <v>504</v>
      </c>
      <c r="S96" s="24" t="s">
        <v>504</v>
      </c>
      <c r="T96" s="24" t="s">
        <v>504</v>
      </c>
      <c r="U96" s="24" t="s">
        <v>504</v>
      </c>
      <c r="V96" s="24" t="s">
        <v>504</v>
      </c>
      <c r="W96" s="24" t="s">
        <v>504</v>
      </c>
      <c r="X96" s="24" t="s">
        <v>504</v>
      </c>
      <c r="Y96" s="24" t="s">
        <v>504</v>
      </c>
      <c r="Z96" s="24" t="s">
        <v>504</v>
      </c>
      <c r="AA96" s="24" t="s">
        <v>504</v>
      </c>
      <c r="AB96" s="24" t="s">
        <v>504</v>
      </c>
      <c r="AC96" s="24" t="s">
        <v>504</v>
      </c>
      <c r="AD96" s="24" t="s">
        <v>504</v>
      </c>
      <c r="AE96" s="24" t="s">
        <v>504</v>
      </c>
      <c r="AF96" s="24" t="s">
        <v>504</v>
      </c>
      <c r="AG96" s="24" t="s">
        <v>504</v>
      </c>
      <c r="AH96" s="24" t="s">
        <v>504</v>
      </c>
      <c r="AI96" s="24" t="s">
        <v>504</v>
      </c>
      <c r="AJ96" s="24" t="s">
        <v>504</v>
      </c>
      <c r="AK96" s="24" t="s">
        <v>504</v>
      </c>
      <c r="AL96" s="24" t="s">
        <v>504</v>
      </c>
      <c r="AM96" s="24" t="s">
        <v>504</v>
      </c>
      <c r="AN96" s="24" t="s">
        <v>504</v>
      </c>
      <c r="AO96" s="24" t="s">
        <v>504</v>
      </c>
      <c r="AP96" s="24" t="s">
        <v>504</v>
      </c>
      <c r="AQ96" s="24" t="s">
        <v>504</v>
      </c>
      <c r="AR96" s="24" t="s">
        <v>504</v>
      </c>
      <c r="AS96" s="24" t="s">
        <v>504</v>
      </c>
      <c r="AT96" s="24" t="s">
        <v>504</v>
      </c>
      <c r="AU96" s="24" t="s">
        <v>504</v>
      </c>
      <c r="AV96" s="24" t="s">
        <v>504</v>
      </c>
      <c r="AW96" s="24" t="s">
        <v>504</v>
      </c>
      <c r="AX96" s="24" t="s">
        <v>504</v>
      </c>
      <c r="AY96" s="24" t="s">
        <v>504</v>
      </c>
      <c r="AZ96" s="24" t="s">
        <v>504</v>
      </c>
      <c r="BA96" s="24" t="s">
        <v>504</v>
      </c>
      <c r="BB96" s="24" t="s">
        <v>504</v>
      </c>
      <c r="BC96" s="24" t="s">
        <v>504</v>
      </c>
      <c r="BD96" s="24" t="s">
        <v>504</v>
      </c>
      <c r="BE96" s="24"/>
      <c r="BF96" s="24" t="s">
        <v>504</v>
      </c>
      <c r="BG96" s="24" t="s">
        <v>504</v>
      </c>
      <c r="BH96" s="24" t="s">
        <v>504</v>
      </c>
      <c r="BI96" s="24" t="s">
        <v>504</v>
      </c>
      <c r="BJ96" s="24" t="s">
        <v>504</v>
      </c>
      <c r="BK96" s="24" t="s">
        <v>504</v>
      </c>
      <c r="BL96" s="24" t="s">
        <v>504</v>
      </c>
      <c r="BM96" s="24" t="s">
        <v>504</v>
      </c>
      <c r="BN96" s="24" t="s">
        <v>504</v>
      </c>
      <c r="BO96" s="24" t="s">
        <v>504</v>
      </c>
      <c r="BP96" s="24" t="s">
        <v>504</v>
      </c>
      <c r="BQ96" s="24" t="s">
        <v>504</v>
      </c>
      <c r="BR96" s="24" t="s">
        <v>504</v>
      </c>
      <c r="BS96" s="24" t="s">
        <v>504</v>
      </c>
      <c r="BT96" s="24" t="s">
        <v>504</v>
      </c>
      <c r="BU96" s="24" t="s">
        <v>504</v>
      </c>
      <c r="BV96" s="24" t="s">
        <v>504</v>
      </c>
      <c r="BW96" s="24" t="s">
        <v>504</v>
      </c>
      <c r="BX96" s="24" t="s">
        <v>504</v>
      </c>
      <c r="BY96" s="24" t="s">
        <v>504</v>
      </c>
      <c r="BZ96" s="24" t="s">
        <v>504</v>
      </c>
      <c r="CA96" s="24" t="s">
        <v>504</v>
      </c>
      <c r="CB96" s="24" t="s">
        <v>504</v>
      </c>
      <c r="CC96" s="24" t="s">
        <v>504</v>
      </c>
      <c r="CD96" s="24" t="s">
        <v>504</v>
      </c>
      <c r="CE96" s="24" t="s">
        <v>504</v>
      </c>
      <c r="CF96" s="24" t="s">
        <v>504</v>
      </c>
      <c r="CG96" s="24"/>
      <c r="CH96" s="24" t="s">
        <v>504</v>
      </c>
      <c r="CI96" s="24" t="s">
        <v>504</v>
      </c>
      <c r="CJ96" s="24" t="s">
        <v>504</v>
      </c>
      <c r="CK96" s="24" t="s">
        <v>504</v>
      </c>
      <c r="CL96" s="24" t="s">
        <v>504</v>
      </c>
      <c r="CM96" s="24" t="s">
        <v>504</v>
      </c>
      <c r="CN96" s="24" t="s">
        <v>504</v>
      </c>
      <c r="CO96" s="24" t="s">
        <v>504</v>
      </c>
      <c r="CP96" s="24" t="s">
        <v>504</v>
      </c>
      <c r="CQ96" s="24">
        <v>1</v>
      </c>
      <c r="CR96" s="29"/>
      <c r="CS96" s="24"/>
      <c r="CT96" s="24" t="s">
        <v>504</v>
      </c>
      <c r="CU96" s="24" t="s">
        <v>504</v>
      </c>
      <c r="CV96" s="24" t="s">
        <v>504</v>
      </c>
      <c r="CW96" s="24" t="s">
        <v>504</v>
      </c>
      <c r="CX96" s="24" t="s">
        <v>504</v>
      </c>
      <c r="CY96" s="24" t="s">
        <v>504</v>
      </c>
      <c r="CZ96" s="24" t="s">
        <v>504</v>
      </c>
      <c r="DA96" s="24" t="s">
        <v>504</v>
      </c>
      <c r="DB96" s="24" t="s">
        <v>504</v>
      </c>
      <c r="DC96" s="24" t="s">
        <v>504</v>
      </c>
      <c r="DD96" s="24" t="s">
        <v>504</v>
      </c>
      <c r="DE96" s="24" t="s">
        <v>504</v>
      </c>
    </row>
    <row r="97" spans="2:109" x14ac:dyDescent="0.25">
      <c r="B97" s="28" t="s">
        <v>13</v>
      </c>
      <c r="C97" s="23" t="s">
        <v>504</v>
      </c>
      <c r="D97" s="23" t="s">
        <v>504</v>
      </c>
      <c r="E97" s="23" t="s">
        <v>504</v>
      </c>
      <c r="F97" s="23" t="s">
        <v>504</v>
      </c>
      <c r="G97" s="23" t="s">
        <v>504</v>
      </c>
      <c r="H97" s="23" t="s">
        <v>504</v>
      </c>
      <c r="I97" s="23" t="s">
        <v>504</v>
      </c>
      <c r="J97" s="23" t="s">
        <v>504</v>
      </c>
      <c r="K97" s="23" t="s">
        <v>504</v>
      </c>
      <c r="L97" s="23"/>
      <c r="M97" s="23" t="s">
        <v>504</v>
      </c>
      <c r="N97" s="23" t="s">
        <v>504</v>
      </c>
      <c r="O97" s="23" t="s">
        <v>504</v>
      </c>
      <c r="P97" s="23" t="s">
        <v>504</v>
      </c>
      <c r="Q97" s="23" t="s">
        <v>504</v>
      </c>
      <c r="R97" s="23" t="s">
        <v>504</v>
      </c>
      <c r="S97" s="23" t="s">
        <v>504</v>
      </c>
      <c r="T97" s="23" t="s">
        <v>504</v>
      </c>
      <c r="U97" s="23" t="s">
        <v>504</v>
      </c>
      <c r="V97" s="23" t="s">
        <v>504</v>
      </c>
      <c r="W97" s="23" t="s">
        <v>504</v>
      </c>
      <c r="X97" s="23" t="s">
        <v>504</v>
      </c>
      <c r="Y97" s="23" t="s">
        <v>504</v>
      </c>
      <c r="Z97" s="23" t="s">
        <v>504</v>
      </c>
      <c r="AA97" s="23" t="s">
        <v>504</v>
      </c>
      <c r="AB97" s="23" t="s">
        <v>504</v>
      </c>
      <c r="AC97" s="23" t="s">
        <v>504</v>
      </c>
      <c r="AD97" s="23" t="s">
        <v>504</v>
      </c>
      <c r="AE97" s="23" t="s">
        <v>504</v>
      </c>
      <c r="AF97" s="23" t="s">
        <v>504</v>
      </c>
      <c r="AG97" s="23" t="s">
        <v>504</v>
      </c>
      <c r="AH97" s="23" t="s">
        <v>504</v>
      </c>
      <c r="AI97" s="23" t="s">
        <v>504</v>
      </c>
      <c r="AJ97" s="23" t="s">
        <v>504</v>
      </c>
      <c r="AK97" s="23" t="s">
        <v>504</v>
      </c>
      <c r="AL97" s="23" t="s">
        <v>504</v>
      </c>
      <c r="AM97" s="23" t="s">
        <v>504</v>
      </c>
      <c r="AN97" s="23" t="s">
        <v>504</v>
      </c>
      <c r="AO97" s="23" t="s">
        <v>504</v>
      </c>
      <c r="AP97" s="23" t="s">
        <v>504</v>
      </c>
      <c r="AQ97" s="23" t="s">
        <v>504</v>
      </c>
      <c r="AR97" s="23" t="s">
        <v>504</v>
      </c>
      <c r="AS97" s="23" t="s">
        <v>504</v>
      </c>
      <c r="AT97" s="23" t="s">
        <v>504</v>
      </c>
      <c r="AU97" s="23" t="s">
        <v>504</v>
      </c>
      <c r="AV97" s="23" t="s">
        <v>504</v>
      </c>
      <c r="AW97" s="23" t="s">
        <v>504</v>
      </c>
      <c r="AX97" s="23" t="s">
        <v>504</v>
      </c>
      <c r="AY97" s="23" t="s">
        <v>504</v>
      </c>
      <c r="AZ97" s="23" t="s">
        <v>504</v>
      </c>
      <c r="BA97" s="23" t="s">
        <v>504</v>
      </c>
      <c r="BB97" s="23" t="s">
        <v>504</v>
      </c>
      <c r="BC97" s="23" t="s">
        <v>504</v>
      </c>
      <c r="BD97" s="23" t="s">
        <v>504</v>
      </c>
      <c r="BE97" s="23"/>
      <c r="BF97" s="23" t="s">
        <v>504</v>
      </c>
      <c r="BG97" s="23" t="s">
        <v>504</v>
      </c>
      <c r="BH97" s="23" t="s">
        <v>504</v>
      </c>
      <c r="BI97" s="23" t="s">
        <v>504</v>
      </c>
      <c r="BJ97" s="23" t="s">
        <v>504</v>
      </c>
      <c r="BK97" s="23" t="s">
        <v>504</v>
      </c>
      <c r="BL97" s="23" t="s">
        <v>504</v>
      </c>
      <c r="BM97" s="23" t="s">
        <v>504</v>
      </c>
      <c r="BN97" s="23" t="s">
        <v>504</v>
      </c>
      <c r="BO97" s="23" t="s">
        <v>504</v>
      </c>
      <c r="BP97" s="23" t="s">
        <v>504</v>
      </c>
      <c r="BQ97" s="23" t="s">
        <v>504</v>
      </c>
      <c r="BR97" s="23" t="s">
        <v>504</v>
      </c>
      <c r="BS97" s="23" t="s">
        <v>504</v>
      </c>
      <c r="BT97" s="23" t="s">
        <v>504</v>
      </c>
      <c r="BU97" s="23" t="s">
        <v>504</v>
      </c>
      <c r="BV97" s="23" t="s">
        <v>504</v>
      </c>
      <c r="BW97" s="23" t="s">
        <v>504</v>
      </c>
      <c r="BX97" s="23" t="s">
        <v>504</v>
      </c>
      <c r="BY97" s="23" t="s">
        <v>504</v>
      </c>
      <c r="BZ97" s="23" t="s">
        <v>504</v>
      </c>
      <c r="CA97" s="23" t="s">
        <v>504</v>
      </c>
      <c r="CB97" s="23" t="s">
        <v>504</v>
      </c>
      <c r="CC97" s="23" t="s">
        <v>504</v>
      </c>
      <c r="CD97" s="23" t="s">
        <v>504</v>
      </c>
      <c r="CE97" s="23" t="s">
        <v>504</v>
      </c>
      <c r="CF97" s="23" t="s">
        <v>504</v>
      </c>
      <c r="CG97" s="23"/>
      <c r="CH97" s="23" t="s">
        <v>504</v>
      </c>
      <c r="CI97" s="23" t="s">
        <v>504</v>
      </c>
      <c r="CJ97" s="23" t="s">
        <v>504</v>
      </c>
      <c r="CK97" s="23" t="s">
        <v>504</v>
      </c>
      <c r="CL97" s="23" t="s">
        <v>504</v>
      </c>
      <c r="CM97" s="23" t="s">
        <v>504</v>
      </c>
      <c r="CN97" s="23" t="s">
        <v>504</v>
      </c>
      <c r="CO97" s="23" t="s">
        <v>504</v>
      </c>
      <c r="CP97" s="23" t="s">
        <v>504</v>
      </c>
      <c r="CQ97" s="23" t="s">
        <v>504</v>
      </c>
      <c r="CR97" s="23"/>
      <c r="CS97" s="30"/>
      <c r="CT97" s="23">
        <v>1</v>
      </c>
      <c r="CU97" s="23" t="s">
        <v>504</v>
      </c>
      <c r="CV97" s="23" t="s">
        <v>504</v>
      </c>
      <c r="CW97" s="23" t="s">
        <v>504</v>
      </c>
      <c r="CX97" s="23" t="s">
        <v>504</v>
      </c>
      <c r="CY97" s="23" t="s">
        <v>504</v>
      </c>
      <c r="CZ97" s="23" t="s">
        <v>504</v>
      </c>
      <c r="DA97" s="23" t="s">
        <v>504</v>
      </c>
      <c r="DB97" s="23" t="s">
        <v>504</v>
      </c>
      <c r="DC97" s="23" t="s">
        <v>504</v>
      </c>
      <c r="DD97" s="23" t="s">
        <v>504</v>
      </c>
      <c r="DE97" s="23" t="s">
        <v>504</v>
      </c>
    </row>
    <row r="98" spans="2:109" x14ac:dyDescent="0.25">
      <c r="B98" s="27" t="s">
        <v>859</v>
      </c>
      <c r="C98" s="24" t="s">
        <v>504</v>
      </c>
      <c r="D98" s="24" t="s">
        <v>504</v>
      </c>
      <c r="E98" s="24" t="s">
        <v>504</v>
      </c>
      <c r="F98" s="24" t="s">
        <v>504</v>
      </c>
      <c r="G98" s="24" t="s">
        <v>504</v>
      </c>
      <c r="H98" s="24" t="s">
        <v>504</v>
      </c>
      <c r="I98" s="24" t="s">
        <v>504</v>
      </c>
      <c r="J98" s="24" t="s">
        <v>504</v>
      </c>
      <c r="K98" s="24" t="s">
        <v>504</v>
      </c>
      <c r="L98" s="24"/>
      <c r="M98" s="24" t="s">
        <v>504</v>
      </c>
      <c r="N98" s="24" t="s">
        <v>504</v>
      </c>
      <c r="O98" s="24" t="s">
        <v>504</v>
      </c>
      <c r="P98" s="24" t="s">
        <v>504</v>
      </c>
      <c r="Q98" s="24" t="s">
        <v>504</v>
      </c>
      <c r="R98" s="24" t="s">
        <v>504</v>
      </c>
      <c r="S98" s="24" t="s">
        <v>504</v>
      </c>
      <c r="T98" s="24" t="s">
        <v>504</v>
      </c>
      <c r="U98" s="24" t="s">
        <v>504</v>
      </c>
      <c r="V98" s="24" t="s">
        <v>504</v>
      </c>
      <c r="W98" s="24" t="s">
        <v>504</v>
      </c>
      <c r="X98" s="24" t="s">
        <v>504</v>
      </c>
      <c r="Y98" s="24" t="s">
        <v>504</v>
      </c>
      <c r="Z98" s="24" t="s">
        <v>504</v>
      </c>
      <c r="AA98" s="24" t="s">
        <v>504</v>
      </c>
      <c r="AB98" s="24" t="s">
        <v>504</v>
      </c>
      <c r="AC98" s="24" t="s">
        <v>504</v>
      </c>
      <c r="AD98" s="24" t="s">
        <v>504</v>
      </c>
      <c r="AE98" s="24" t="s">
        <v>504</v>
      </c>
      <c r="AF98" s="24" t="s">
        <v>504</v>
      </c>
      <c r="AG98" s="24" t="s">
        <v>504</v>
      </c>
      <c r="AH98" s="24" t="s">
        <v>504</v>
      </c>
      <c r="AI98" s="24" t="s">
        <v>504</v>
      </c>
      <c r="AJ98" s="24" t="s">
        <v>504</v>
      </c>
      <c r="AK98" s="24" t="s">
        <v>504</v>
      </c>
      <c r="AL98" s="24" t="s">
        <v>504</v>
      </c>
      <c r="AM98" s="24" t="s">
        <v>504</v>
      </c>
      <c r="AN98" s="24" t="s">
        <v>504</v>
      </c>
      <c r="AO98" s="24" t="s">
        <v>504</v>
      </c>
      <c r="AP98" s="24" t="s">
        <v>504</v>
      </c>
      <c r="AQ98" s="24" t="s">
        <v>504</v>
      </c>
      <c r="AR98" s="24" t="s">
        <v>504</v>
      </c>
      <c r="AS98" s="24" t="s">
        <v>504</v>
      </c>
      <c r="AT98" s="24" t="s">
        <v>504</v>
      </c>
      <c r="AU98" s="24" t="s">
        <v>504</v>
      </c>
      <c r="AV98" s="24" t="s">
        <v>504</v>
      </c>
      <c r="AW98" s="24" t="s">
        <v>504</v>
      </c>
      <c r="AX98" s="24" t="s">
        <v>504</v>
      </c>
      <c r="AY98" s="24" t="s">
        <v>504</v>
      </c>
      <c r="AZ98" s="24" t="s">
        <v>504</v>
      </c>
      <c r="BA98" s="24" t="s">
        <v>504</v>
      </c>
      <c r="BB98" s="24" t="s">
        <v>504</v>
      </c>
      <c r="BC98" s="24" t="s">
        <v>504</v>
      </c>
      <c r="BD98" s="24" t="s">
        <v>504</v>
      </c>
      <c r="BE98" s="24"/>
      <c r="BF98" s="24" t="s">
        <v>504</v>
      </c>
      <c r="BG98" s="24" t="s">
        <v>504</v>
      </c>
      <c r="BH98" s="24" t="s">
        <v>504</v>
      </c>
      <c r="BI98" s="24" t="s">
        <v>504</v>
      </c>
      <c r="BJ98" s="24" t="s">
        <v>504</v>
      </c>
      <c r="BK98" s="24" t="s">
        <v>504</v>
      </c>
      <c r="BL98" s="24" t="s">
        <v>504</v>
      </c>
      <c r="BM98" s="24" t="s">
        <v>504</v>
      </c>
      <c r="BN98" s="24" t="s">
        <v>504</v>
      </c>
      <c r="BO98" s="24" t="s">
        <v>504</v>
      </c>
      <c r="BP98" s="24" t="s">
        <v>504</v>
      </c>
      <c r="BQ98" s="24" t="s">
        <v>504</v>
      </c>
      <c r="BR98" s="24" t="s">
        <v>504</v>
      </c>
      <c r="BS98" s="24" t="s">
        <v>504</v>
      </c>
      <c r="BT98" s="24" t="s">
        <v>504</v>
      </c>
      <c r="BU98" s="24" t="s">
        <v>504</v>
      </c>
      <c r="BV98" s="24" t="s">
        <v>504</v>
      </c>
      <c r="BW98" s="24" t="s">
        <v>504</v>
      </c>
      <c r="BX98" s="24" t="s">
        <v>504</v>
      </c>
      <c r="BY98" s="24" t="s">
        <v>504</v>
      </c>
      <c r="BZ98" s="24" t="s">
        <v>504</v>
      </c>
      <c r="CA98" s="24" t="s">
        <v>504</v>
      </c>
      <c r="CB98" s="24" t="s">
        <v>504</v>
      </c>
      <c r="CC98" s="24" t="s">
        <v>504</v>
      </c>
      <c r="CD98" s="24" t="s">
        <v>504</v>
      </c>
      <c r="CE98" s="24" t="s">
        <v>504</v>
      </c>
      <c r="CF98" s="24" t="s">
        <v>504</v>
      </c>
      <c r="CG98" s="24"/>
      <c r="CH98" s="24" t="s">
        <v>504</v>
      </c>
      <c r="CI98" s="24" t="s">
        <v>504</v>
      </c>
      <c r="CJ98" s="24" t="s">
        <v>504</v>
      </c>
      <c r="CK98" s="24" t="s">
        <v>504</v>
      </c>
      <c r="CL98" s="24" t="s">
        <v>504</v>
      </c>
      <c r="CM98" s="24" t="s">
        <v>504</v>
      </c>
      <c r="CN98" s="24" t="s">
        <v>504</v>
      </c>
      <c r="CO98" s="24" t="s">
        <v>504</v>
      </c>
      <c r="CP98" s="24" t="s">
        <v>504</v>
      </c>
      <c r="CQ98" s="24" t="s">
        <v>504</v>
      </c>
      <c r="CR98" s="24" t="s">
        <v>504</v>
      </c>
      <c r="CS98" s="24">
        <v>1</v>
      </c>
      <c r="CT98" s="29"/>
      <c r="CU98" s="24"/>
      <c r="CV98" s="24"/>
      <c r="CW98" s="24"/>
      <c r="CX98" s="24"/>
      <c r="CY98" s="24"/>
      <c r="CZ98" s="24"/>
      <c r="DA98" s="24"/>
      <c r="DB98" s="24" t="s">
        <v>504</v>
      </c>
      <c r="DC98" s="24" t="s">
        <v>504</v>
      </c>
      <c r="DD98" s="24" t="s">
        <v>504</v>
      </c>
      <c r="DE98" s="24" t="s">
        <v>504</v>
      </c>
    </row>
    <row r="99" spans="2:109" x14ac:dyDescent="0.25">
      <c r="B99" s="28" t="s">
        <v>252</v>
      </c>
      <c r="C99" s="23" t="s">
        <v>504</v>
      </c>
      <c r="D99" s="23" t="s">
        <v>504</v>
      </c>
      <c r="E99" s="23" t="s">
        <v>504</v>
      </c>
      <c r="F99" s="23" t="s">
        <v>504</v>
      </c>
      <c r="G99" s="23" t="s">
        <v>504</v>
      </c>
      <c r="H99" s="23" t="s">
        <v>504</v>
      </c>
      <c r="I99" s="23" t="s">
        <v>504</v>
      </c>
      <c r="J99" s="23" t="s">
        <v>504</v>
      </c>
      <c r="K99" s="23" t="s">
        <v>504</v>
      </c>
      <c r="L99" s="23"/>
      <c r="M99" s="23" t="s">
        <v>504</v>
      </c>
      <c r="N99" s="23" t="s">
        <v>504</v>
      </c>
      <c r="O99" s="23" t="s">
        <v>504</v>
      </c>
      <c r="P99" s="23" t="s">
        <v>504</v>
      </c>
      <c r="Q99" s="23" t="s">
        <v>504</v>
      </c>
      <c r="R99" s="23" t="s">
        <v>504</v>
      </c>
      <c r="S99" s="23" t="s">
        <v>504</v>
      </c>
      <c r="T99" s="23" t="s">
        <v>504</v>
      </c>
      <c r="U99" s="23" t="s">
        <v>504</v>
      </c>
      <c r="V99" s="23" t="s">
        <v>504</v>
      </c>
      <c r="W99" s="23" t="s">
        <v>504</v>
      </c>
      <c r="X99" s="23" t="s">
        <v>504</v>
      </c>
      <c r="Y99" s="23" t="s">
        <v>504</v>
      </c>
      <c r="Z99" s="23" t="s">
        <v>504</v>
      </c>
      <c r="AA99" s="23" t="s">
        <v>504</v>
      </c>
      <c r="AB99" s="23" t="s">
        <v>504</v>
      </c>
      <c r="AC99" s="23" t="s">
        <v>504</v>
      </c>
      <c r="AD99" s="23" t="s">
        <v>504</v>
      </c>
      <c r="AE99" s="23" t="s">
        <v>504</v>
      </c>
      <c r="AF99" s="23" t="s">
        <v>504</v>
      </c>
      <c r="AG99" s="23" t="s">
        <v>504</v>
      </c>
      <c r="AH99" s="23" t="s">
        <v>504</v>
      </c>
      <c r="AI99" s="23" t="s">
        <v>504</v>
      </c>
      <c r="AJ99" s="23" t="s">
        <v>504</v>
      </c>
      <c r="AK99" s="23" t="s">
        <v>504</v>
      </c>
      <c r="AL99" s="23" t="s">
        <v>504</v>
      </c>
      <c r="AM99" s="23" t="s">
        <v>504</v>
      </c>
      <c r="AN99" s="23" t="s">
        <v>504</v>
      </c>
      <c r="AO99" s="23" t="s">
        <v>504</v>
      </c>
      <c r="AP99" s="23" t="s">
        <v>504</v>
      </c>
      <c r="AQ99" s="23" t="s">
        <v>504</v>
      </c>
      <c r="AR99" s="23" t="s">
        <v>504</v>
      </c>
      <c r="AS99" s="23" t="s">
        <v>504</v>
      </c>
      <c r="AT99" s="23" t="s">
        <v>504</v>
      </c>
      <c r="AU99" s="23" t="s">
        <v>504</v>
      </c>
      <c r="AV99" s="23" t="s">
        <v>504</v>
      </c>
      <c r="AW99" s="23" t="s">
        <v>504</v>
      </c>
      <c r="AX99" s="23" t="s">
        <v>504</v>
      </c>
      <c r="AY99" s="23" t="s">
        <v>504</v>
      </c>
      <c r="AZ99" s="23" t="s">
        <v>504</v>
      </c>
      <c r="BA99" s="23" t="s">
        <v>504</v>
      </c>
      <c r="BB99" s="23" t="s">
        <v>504</v>
      </c>
      <c r="BC99" s="23" t="s">
        <v>504</v>
      </c>
      <c r="BD99" s="23" t="s">
        <v>504</v>
      </c>
      <c r="BE99" s="23"/>
      <c r="BF99" s="23" t="s">
        <v>504</v>
      </c>
      <c r="BG99" s="23" t="s">
        <v>504</v>
      </c>
      <c r="BH99" s="23" t="s">
        <v>504</v>
      </c>
      <c r="BI99" s="23" t="s">
        <v>504</v>
      </c>
      <c r="BJ99" s="23" t="s">
        <v>504</v>
      </c>
      <c r="BK99" s="23" t="s">
        <v>504</v>
      </c>
      <c r="BL99" s="23" t="s">
        <v>504</v>
      </c>
      <c r="BM99" s="23" t="s">
        <v>504</v>
      </c>
      <c r="BN99" s="23" t="s">
        <v>504</v>
      </c>
      <c r="BO99" s="23" t="s">
        <v>504</v>
      </c>
      <c r="BP99" s="23" t="s">
        <v>504</v>
      </c>
      <c r="BQ99" s="23" t="s">
        <v>504</v>
      </c>
      <c r="BR99" s="23" t="s">
        <v>504</v>
      </c>
      <c r="BS99" s="23" t="s">
        <v>504</v>
      </c>
      <c r="BT99" s="23" t="s">
        <v>504</v>
      </c>
      <c r="BU99" s="23" t="s">
        <v>504</v>
      </c>
      <c r="BV99" s="23" t="s">
        <v>504</v>
      </c>
      <c r="BW99" s="23" t="s">
        <v>504</v>
      </c>
      <c r="BX99" s="23" t="s">
        <v>504</v>
      </c>
      <c r="BY99" s="23" t="s">
        <v>504</v>
      </c>
      <c r="BZ99" s="23" t="s">
        <v>504</v>
      </c>
      <c r="CA99" s="23" t="s">
        <v>504</v>
      </c>
      <c r="CB99" s="23" t="s">
        <v>504</v>
      </c>
      <c r="CC99" s="23" t="s">
        <v>504</v>
      </c>
      <c r="CD99" s="23" t="s">
        <v>504</v>
      </c>
      <c r="CE99" s="23" t="s">
        <v>504</v>
      </c>
      <c r="CF99" s="23" t="s">
        <v>504</v>
      </c>
      <c r="CG99" s="23"/>
      <c r="CH99" s="23" t="s">
        <v>504</v>
      </c>
      <c r="CI99" s="23" t="s">
        <v>504</v>
      </c>
      <c r="CJ99" s="23" t="s">
        <v>504</v>
      </c>
      <c r="CK99" s="23" t="s">
        <v>504</v>
      </c>
      <c r="CL99" s="23" t="s">
        <v>504</v>
      </c>
      <c r="CM99" s="23" t="s">
        <v>504</v>
      </c>
      <c r="CN99" s="23" t="s">
        <v>504</v>
      </c>
      <c r="CO99" s="23" t="s">
        <v>504</v>
      </c>
      <c r="CP99" s="23" t="s">
        <v>504</v>
      </c>
      <c r="CQ99" s="23" t="s">
        <v>504</v>
      </c>
      <c r="CR99" s="23" t="s">
        <v>504</v>
      </c>
      <c r="CS99" s="23" t="s">
        <v>504</v>
      </c>
      <c r="CT99" s="23"/>
      <c r="CU99" s="30"/>
      <c r="CV99" s="23"/>
      <c r="CW99" s="23"/>
      <c r="CX99" s="23"/>
      <c r="CY99" s="23"/>
      <c r="CZ99" s="23"/>
      <c r="DA99" s="23"/>
      <c r="DB99" s="23" t="s">
        <v>504</v>
      </c>
      <c r="DC99" s="23" t="s">
        <v>504</v>
      </c>
      <c r="DD99" s="23" t="s">
        <v>504</v>
      </c>
      <c r="DE99" s="23" t="s">
        <v>504</v>
      </c>
    </row>
    <row r="100" spans="2:109" x14ac:dyDescent="0.25">
      <c r="B100" s="27" t="s">
        <v>332</v>
      </c>
      <c r="C100" s="24">
        <v>1</v>
      </c>
      <c r="D100" s="24" t="s">
        <v>504</v>
      </c>
      <c r="E100" s="24" t="s">
        <v>504</v>
      </c>
      <c r="F100" s="24" t="s">
        <v>504</v>
      </c>
      <c r="G100" s="24" t="s">
        <v>504</v>
      </c>
      <c r="H100" s="24" t="s">
        <v>504</v>
      </c>
      <c r="I100" s="24" t="s">
        <v>504</v>
      </c>
      <c r="J100" s="24" t="s">
        <v>504</v>
      </c>
      <c r="K100" s="24" t="s">
        <v>504</v>
      </c>
      <c r="L100" s="24"/>
      <c r="M100" s="24" t="s">
        <v>504</v>
      </c>
      <c r="N100" s="24" t="s">
        <v>504</v>
      </c>
      <c r="O100" s="24" t="s">
        <v>504</v>
      </c>
      <c r="P100" s="24" t="s">
        <v>504</v>
      </c>
      <c r="Q100" s="24" t="s">
        <v>504</v>
      </c>
      <c r="R100" s="24" t="s">
        <v>504</v>
      </c>
      <c r="S100" s="24" t="s">
        <v>504</v>
      </c>
      <c r="T100" s="24" t="s">
        <v>504</v>
      </c>
      <c r="U100" s="24" t="s">
        <v>504</v>
      </c>
      <c r="V100" s="24" t="s">
        <v>504</v>
      </c>
      <c r="W100" s="24" t="s">
        <v>504</v>
      </c>
      <c r="X100" s="24" t="s">
        <v>504</v>
      </c>
      <c r="Y100" s="24" t="s">
        <v>504</v>
      </c>
      <c r="Z100" s="24" t="s">
        <v>504</v>
      </c>
      <c r="AA100" s="24" t="s">
        <v>504</v>
      </c>
      <c r="AB100" s="24" t="s">
        <v>504</v>
      </c>
      <c r="AC100" s="24">
        <v>1</v>
      </c>
      <c r="AD100" s="24" t="s">
        <v>504</v>
      </c>
      <c r="AE100" s="24" t="s">
        <v>504</v>
      </c>
      <c r="AF100" s="24" t="s">
        <v>504</v>
      </c>
      <c r="AG100" s="24" t="s">
        <v>504</v>
      </c>
      <c r="AH100" s="24" t="s">
        <v>504</v>
      </c>
      <c r="AI100" s="24" t="s">
        <v>504</v>
      </c>
      <c r="AJ100" s="24" t="s">
        <v>504</v>
      </c>
      <c r="AK100" s="24" t="s">
        <v>504</v>
      </c>
      <c r="AL100" s="24" t="s">
        <v>504</v>
      </c>
      <c r="AM100" s="24" t="s">
        <v>504</v>
      </c>
      <c r="AN100" s="24" t="s">
        <v>504</v>
      </c>
      <c r="AO100" s="24" t="s">
        <v>504</v>
      </c>
      <c r="AP100" s="24" t="s">
        <v>504</v>
      </c>
      <c r="AQ100" s="24" t="s">
        <v>504</v>
      </c>
      <c r="AR100" s="24" t="s">
        <v>504</v>
      </c>
      <c r="AS100" s="24" t="s">
        <v>504</v>
      </c>
      <c r="AT100" s="24" t="s">
        <v>504</v>
      </c>
      <c r="AU100" s="24" t="s">
        <v>504</v>
      </c>
      <c r="AV100" s="24" t="s">
        <v>504</v>
      </c>
      <c r="AW100" s="24" t="s">
        <v>504</v>
      </c>
      <c r="AX100" s="24" t="s">
        <v>504</v>
      </c>
      <c r="AY100" s="24" t="s">
        <v>504</v>
      </c>
      <c r="AZ100" s="24" t="s">
        <v>504</v>
      </c>
      <c r="BA100" s="24" t="s">
        <v>504</v>
      </c>
      <c r="BB100" s="24" t="s">
        <v>504</v>
      </c>
      <c r="BC100" s="24" t="s">
        <v>504</v>
      </c>
      <c r="BD100" s="24" t="s">
        <v>504</v>
      </c>
      <c r="BE100" s="24"/>
      <c r="BF100" s="24" t="s">
        <v>504</v>
      </c>
      <c r="BG100" s="24" t="s">
        <v>504</v>
      </c>
      <c r="BH100" s="24" t="s">
        <v>504</v>
      </c>
      <c r="BI100" s="24" t="s">
        <v>504</v>
      </c>
      <c r="BJ100" s="24" t="s">
        <v>504</v>
      </c>
      <c r="BK100" s="24" t="s">
        <v>504</v>
      </c>
      <c r="BL100" s="24" t="s">
        <v>504</v>
      </c>
      <c r="BM100" s="24" t="s">
        <v>504</v>
      </c>
      <c r="BN100" s="24" t="s">
        <v>504</v>
      </c>
      <c r="BO100" s="24" t="s">
        <v>504</v>
      </c>
      <c r="BP100" s="24" t="s">
        <v>504</v>
      </c>
      <c r="BQ100" s="24" t="s">
        <v>504</v>
      </c>
      <c r="BR100" s="24" t="s">
        <v>504</v>
      </c>
      <c r="BS100" s="24" t="s">
        <v>504</v>
      </c>
      <c r="BT100" s="24" t="s">
        <v>504</v>
      </c>
      <c r="BU100" s="24" t="s">
        <v>504</v>
      </c>
      <c r="BV100" s="24" t="s">
        <v>504</v>
      </c>
      <c r="BW100" s="24" t="s">
        <v>504</v>
      </c>
      <c r="BX100" s="24" t="s">
        <v>504</v>
      </c>
      <c r="BY100" s="24" t="s">
        <v>504</v>
      </c>
      <c r="BZ100" s="24" t="s">
        <v>504</v>
      </c>
      <c r="CA100" s="24" t="s">
        <v>504</v>
      </c>
      <c r="CB100" s="24" t="s">
        <v>504</v>
      </c>
      <c r="CC100" s="24" t="s">
        <v>504</v>
      </c>
      <c r="CD100" s="24" t="s">
        <v>504</v>
      </c>
      <c r="CE100" s="24" t="s">
        <v>504</v>
      </c>
      <c r="CF100" s="24" t="s">
        <v>504</v>
      </c>
      <c r="CG100" s="24"/>
      <c r="CH100" s="24" t="s">
        <v>504</v>
      </c>
      <c r="CI100" s="24" t="s">
        <v>504</v>
      </c>
      <c r="CJ100" s="24" t="s">
        <v>504</v>
      </c>
      <c r="CK100" s="24" t="s">
        <v>504</v>
      </c>
      <c r="CL100" s="24" t="s">
        <v>504</v>
      </c>
      <c r="CM100" s="24" t="s">
        <v>504</v>
      </c>
      <c r="CN100" s="24" t="s">
        <v>504</v>
      </c>
      <c r="CO100" s="24" t="s">
        <v>504</v>
      </c>
      <c r="CP100" s="24" t="s">
        <v>504</v>
      </c>
      <c r="CQ100" s="24" t="s">
        <v>504</v>
      </c>
      <c r="CR100" s="24" t="s">
        <v>504</v>
      </c>
      <c r="CS100" s="24" t="s">
        <v>504</v>
      </c>
      <c r="CT100" s="24"/>
      <c r="CU100" s="24"/>
      <c r="CV100" s="29"/>
      <c r="CW100" s="24"/>
      <c r="CX100" s="24"/>
      <c r="CY100" s="24"/>
      <c r="CZ100" s="24"/>
      <c r="DA100" s="24"/>
      <c r="DB100" s="24" t="s">
        <v>504</v>
      </c>
      <c r="DC100" s="24" t="s">
        <v>504</v>
      </c>
      <c r="DD100" s="24" t="s">
        <v>504</v>
      </c>
      <c r="DE100" s="24" t="s">
        <v>504</v>
      </c>
    </row>
    <row r="101" spans="2:109" x14ac:dyDescent="0.25">
      <c r="B101" s="28" t="s">
        <v>242</v>
      </c>
      <c r="C101" s="23" t="s">
        <v>504</v>
      </c>
      <c r="D101" s="23" t="s">
        <v>504</v>
      </c>
      <c r="E101" s="23" t="s">
        <v>504</v>
      </c>
      <c r="F101" s="23" t="s">
        <v>504</v>
      </c>
      <c r="G101" s="23" t="s">
        <v>504</v>
      </c>
      <c r="H101" s="23" t="s">
        <v>504</v>
      </c>
      <c r="I101" s="23" t="s">
        <v>504</v>
      </c>
      <c r="J101" s="23" t="s">
        <v>504</v>
      </c>
      <c r="K101" s="23" t="s">
        <v>504</v>
      </c>
      <c r="L101" s="23"/>
      <c r="M101" s="23" t="s">
        <v>504</v>
      </c>
      <c r="N101" s="23" t="s">
        <v>504</v>
      </c>
      <c r="O101" s="23" t="s">
        <v>504</v>
      </c>
      <c r="P101" s="23" t="s">
        <v>504</v>
      </c>
      <c r="Q101" s="23" t="s">
        <v>504</v>
      </c>
      <c r="R101" s="23" t="s">
        <v>504</v>
      </c>
      <c r="S101" s="23" t="s">
        <v>504</v>
      </c>
      <c r="T101" s="23" t="s">
        <v>504</v>
      </c>
      <c r="U101" s="23" t="s">
        <v>504</v>
      </c>
      <c r="V101" s="23" t="s">
        <v>504</v>
      </c>
      <c r="W101" s="23" t="s">
        <v>504</v>
      </c>
      <c r="X101" s="23" t="s">
        <v>504</v>
      </c>
      <c r="Y101" s="23" t="s">
        <v>504</v>
      </c>
      <c r="Z101" s="23" t="s">
        <v>504</v>
      </c>
      <c r="AA101" s="23" t="s">
        <v>504</v>
      </c>
      <c r="AB101" s="23" t="s">
        <v>504</v>
      </c>
      <c r="AC101" s="23" t="s">
        <v>504</v>
      </c>
      <c r="AD101" s="23" t="s">
        <v>504</v>
      </c>
      <c r="AE101" s="23" t="s">
        <v>504</v>
      </c>
      <c r="AF101" s="23" t="s">
        <v>504</v>
      </c>
      <c r="AG101" s="23" t="s">
        <v>504</v>
      </c>
      <c r="AH101" s="23" t="s">
        <v>504</v>
      </c>
      <c r="AI101" s="23" t="s">
        <v>504</v>
      </c>
      <c r="AJ101" s="23" t="s">
        <v>504</v>
      </c>
      <c r="AK101" s="23" t="s">
        <v>504</v>
      </c>
      <c r="AL101" s="23" t="s">
        <v>504</v>
      </c>
      <c r="AM101" s="23" t="s">
        <v>504</v>
      </c>
      <c r="AN101" s="23" t="s">
        <v>504</v>
      </c>
      <c r="AO101" s="23" t="s">
        <v>504</v>
      </c>
      <c r="AP101" s="23" t="s">
        <v>504</v>
      </c>
      <c r="AQ101" s="23" t="s">
        <v>504</v>
      </c>
      <c r="AR101" s="23" t="s">
        <v>504</v>
      </c>
      <c r="AS101" s="23" t="s">
        <v>504</v>
      </c>
      <c r="AT101" s="23" t="s">
        <v>504</v>
      </c>
      <c r="AU101" s="23" t="s">
        <v>504</v>
      </c>
      <c r="AV101" s="23" t="s">
        <v>504</v>
      </c>
      <c r="AW101" s="23" t="s">
        <v>504</v>
      </c>
      <c r="AX101" s="23" t="s">
        <v>504</v>
      </c>
      <c r="AY101" s="23" t="s">
        <v>504</v>
      </c>
      <c r="AZ101" s="23" t="s">
        <v>504</v>
      </c>
      <c r="BA101" s="23" t="s">
        <v>504</v>
      </c>
      <c r="BB101" s="23" t="s">
        <v>504</v>
      </c>
      <c r="BC101" s="23" t="s">
        <v>504</v>
      </c>
      <c r="BD101" s="23" t="s">
        <v>504</v>
      </c>
      <c r="BE101" s="23"/>
      <c r="BF101" s="23" t="s">
        <v>504</v>
      </c>
      <c r="BG101" s="23" t="s">
        <v>504</v>
      </c>
      <c r="BH101" s="23" t="s">
        <v>504</v>
      </c>
      <c r="BI101" s="23" t="s">
        <v>504</v>
      </c>
      <c r="BJ101" s="23" t="s">
        <v>504</v>
      </c>
      <c r="BK101" s="23" t="s">
        <v>504</v>
      </c>
      <c r="BL101" s="23" t="s">
        <v>504</v>
      </c>
      <c r="BM101" s="23" t="s">
        <v>504</v>
      </c>
      <c r="BN101" s="23" t="s">
        <v>504</v>
      </c>
      <c r="BO101" s="23" t="s">
        <v>504</v>
      </c>
      <c r="BP101" s="23" t="s">
        <v>504</v>
      </c>
      <c r="BQ101" s="23" t="s">
        <v>504</v>
      </c>
      <c r="BR101" s="23" t="s">
        <v>504</v>
      </c>
      <c r="BS101" s="23" t="s">
        <v>504</v>
      </c>
      <c r="BT101" s="23" t="s">
        <v>504</v>
      </c>
      <c r="BU101" s="23" t="s">
        <v>504</v>
      </c>
      <c r="BV101" s="23">
        <v>1</v>
      </c>
      <c r="BW101" s="23" t="s">
        <v>504</v>
      </c>
      <c r="BX101" s="23" t="s">
        <v>504</v>
      </c>
      <c r="BY101" s="23" t="s">
        <v>504</v>
      </c>
      <c r="BZ101" s="23" t="s">
        <v>504</v>
      </c>
      <c r="CA101" s="23" t="s">
        <v>504</v>
      </c>
      <c r="CB101" s="23" t="s">
        <v>504</v>
      </c>
      <c r="CC101" s="23" t="s">
        <v>504</v>
      </c>
      <c r="CD101" s="23" t="s">
        <v>504</v>
      </c>
      <c r="CE101" s="23" t="s">
        <v>504</v>
      </c>
      <c r="CF101" s="23" t="s">
        <v>504</v>
      </c>
      <c r="CG101" s="23"/>
      <c r="CH101" s="23" t="s">
        <v>504</v>
      </c>
      <c r="CI101" s="23" t="s">
        <v>504</v>
      </c>
      <c r="CJ101" s="23" t="s">
        <v>504</v>
      </c>
      <c r="CK101" s="23" t="s">
        <v>504</v>
      </c>
      <c r="CL101" s="23" t="s">
        <v>504</v>
      </c>
      <c r="CM101" s="23" t="s">
        <v>504</v>
      </c>
      <c r="CN101" s="23" t="s">
        <v>504</v>
      </c>
      <c r="CO101" s="23" t="s">
        <v>504</v>
      </c>
      <c r="CP101" s="23" t="s">
        <v>504</v>
      </c>
      <c r="CQ101" s="23" t="s">
        <v>504</v>
      </c>
      <c r="CR101" s="23" t="s">
        <v>504</v>
      </c>
      <c r="CS101" s="23" t="s">
        <v>504</v>
      </c>
      <c r="CT101" s="23"/>
      <c r="CU101" s="23"/>
      <c r="CV101" s="23"/>
      <c r="CW101" s="30"/>
      <c r="CX101" s="23"/>
      <c r="CY101" s="23"/>
      <c r="CZ101" s="23"/>
      <c r="DA101" s="23"/>
      <c r="DB101" s="23" t="s">
        <v>504</v>
      </c>
      <c r="DC101" s="23" t="s">
        <v>504</v>
      </c>
      <c r="DD101" s="23" t="s">
        <v>504</v>
      </c>
      <c r="DE101" s="23" t="s">
        <v>504</v>
      </c>
    </row>
    <row r="102" spans="2:109" x14ac:dyDescent="0.25">
      <c r="B102" s="27" t="s">
        <v>37</v>
      </c>
      <c r="C102" s="24" t="s">
        <v>504</v>
      </c>
      <c r="D102" s="24" t="s">
        <v>504</v>
      </c>
      <c r="E102" s="24" t="s">
        <v>504</v>
      </c>
      <c r="F102" s="24" t="s">
        <v>504</v>
      </c>
      <c r="G102" s="24" t="s">
        <v>504</v>
      </c>
      <c r="H102" s="24" t="s">
        <v>504</v>
      </c>
      <c r="I102" s="24" t="s">
        <v>504</v>
      </c>
      <c r="J102" s="24" t="s">
        <v>504</v>
      </c>
      <c r="K102" s="24">
        <v>1</v>
      </c>
      <c r="L102" s="24"/>
      <c r="M102" s="24" t="s">
        <v>504</v>
      </c>
      <c r="N102" s="24" t="s">
        <v>504</v>
      </c>
      <c r="O102" s="24" t="s">
        <v>504</v>
      </c>
      <c r="P102" s="24" t="s">
        <v>504</v>
      </c>
      <c r="Q102" s="24" t="s">
        <v>504</v>
      </c>
      <c r="R102" s="24" t="s">
        <v>504</v>
      </c>
      <c r="S102" s="24" t="s">
        <v>504</v>
      </c>
      <c r="T102" s="24" t="s">
        <v>504</v>
      </c>
      <c r="U102" s="24" t="s">
        <v>504</v>
      </c>
      <c r="V102" s="24" t="s">
        <v>504</v>
      </c>
      <c r="W102" s="24" t="s">
        <v>504</v>
      </c>
      <c r="X102" s="24" t="s">
        <v>504</v>
      </c>
      <c r="Y102" s="24" t="s">
        <v>504</v>
      </c>
      <c r="Z102" s="24" t="s">
        <v>504</v>
      </c>
      <c r="AA102" s="24" t="s">
        <v>504</v>
      </c>
      <c r="AB102" s="24" t="s">
        <v>504</v>
      </c>
      <c r="AC102" s="24" t="s">
        <v>504</v>
      </c>
      <c r="AD102" s="24" t="s">
        <v>504</v>
      </c>
      <c r="AE102" s="24" t="s">
        <v>504</v>
      </c>
      <c r="AF102" s="24" t="s">
        <v>504</v>
      </c>
      <c r="AG102" s="24" t="s">
        <v>504</v>
      </c>
      <c r="AH102" s="24" t="s">
        <v>504</v>
      </c>
      <c r="AI102" s="24">
        <v>1</v>
      </c>
      <c r="AJ102" s="24" t="s">
        <v>504</v>
      </c>
      <c r="AK102" s="24" t="s">
        <v>504</v>
      </c>
      <c r="AL102" s="24" t="s">
        <v>504</v>
      </c>
      <c r="AM102" s="24" t="s">
        <v>504</v>
      </c>
      <c r="AN102" s="24" t="s">
        <v>504</v>
      </c>
      <c r="AO102" s="24" t="s">
        <v>504</v>
      </c>
      <c r="AP102" s="24" t="s">
        <v>504</v>
      </c>
      <c r="AQ102" s="24" t="s">
        <v>504</v>
      </c>
      <c r="AR102" s="24" t="s">
        <v>504</v>
      </c>
      <c r="AS102" s="24" t="s">
        <v>504</v>
      </c>
      <c r="AT102" s="24" t="s">
        <v>504</v>
      </c>
      <c r="AU102" s="24" t="s">
        <v>504</v>
      </c>
      <c r="AV102" s="24" t="s">
        <v>504</v>
      </c>
      <c r="AW102" s="24" t="s">
        <v>504</v>
      </c>
      <c r="AX102" s="24" t="s">
        <v>504</v>
      </c>
      <c r="AY102" s="24" t="s">
        <v>504</v>
      </c>
      <c r="AZ102" s="24" t="s">
        <v>504</v>
      </c>
      <c r="BA102" s="24" t="s">
        <v>504</v>
      </c>
      <c r="BB102" s="24" t="s">
        <v>504</v>
      </c>
      <c r="BC102" s="24" t="s">
        <v>504</v>
      </c>
      <c r="BD102" s="24" t="s">
        <v>504</v>
      </c>
      <c r="BE102" s="24"/>
      <c r="BF102" s="24" t="s">
        <v>504</v>
      </c>
      <c r="BG102" s="24" t="s">
        <v>504</v>
      </c>
      <c r="BH102" s="24" t="s">
        <v>504</v>
      </c>
      <c r="BI102" s="24" t="s">
        <v>504</v>
      </c>
      <c r="BJ102" s="24" t="s">
        <v>504</v>
      </c>
      <c r="BK102" s="24" t="s">
        <v>504</v>
      </c>
      <c r="BL102" s="24" t="s">
        <v>504</v>
      </c>
      <c r="BM102" s="24" t="s">
        <v>504</v>
      </c>
      <c r="BN102" s="24" t="s">
        <v>504</v>
      </c>
      <c r="BO102" s="24" t="s">
        <v>504</v>
      </c>
      <c r="BP102" s="24" t="s">
        <v>504</v>
      </c>
      <c r="BQ102" s="24" t="s">
        <v>504</v>
      </c>
      <c r="BR102" s="24" t="s">
        <v>504</v>
      </c>
      <c r="BS102" s="24" t="s">
        <v>504</v>
      </c>
      <c r="BT102" s="24" t="s">
        <v>504</v>
      </c>
      <c r="BU102" s="24" t="s">
        <v>504</v>
      </c>
      <c r="BV102" s="24" t="s">
        <v>504</v>
      </c>
      <c r="BW102" s="24" t="s">
        <v>504</v>
      </c>
      <c r="BX102" s="24" t="s">
        <v>504</v>
      </c>
      <c r="BY102" s="24" t="s">
        <v>504</v>
      </c>
      <c r="BZ102" s="24" t="s">
        <v>504</v>
      </c>
      <c r="CA102" s="24" t="s">
        <v>504</v>
      </c>
      <c r="CB102" s="24" t="s">
        <v>504</v>
      </c>
      <c r="CC102" s="24" t="s">
        <v>504</v>
      </c>
      <c r="CD102" s="24" t="s">
        <v>504</v>
      </c>
      <c r="CE102" s="24" t="s">
        <v>504</v>
      </c>
      <c r="CF102" s="24" t="s">
        <v>504</v>
      </c>
      <c r="CG102" s="24"/>
      <c r="CH102" s="24" t="s">
        <v>504</v>
      </c>
      <c r="CI102" s="24" t="s">
        <v>504</v>
      </c>
      <c r="CJ102" s="24" t="s">
        <v>504</v>
      </c>
      <c r="CK102" s="24" t="s">
        <v>504</v>
      </c>
      <c r="CL102" s="24" t="s">
        <v>504</v>
      </c>
      <c r="CM102" s="24" t="s">
        <v>504</v>
      </c>
      <c r="CN102" s="24" t="s">
        <v>504</v>
      </c>
      <c r="CO102" s="24" t="s">
        <v>504</v>
      </c>
      <c r="CP102" s="24" t="s">
        <v>504</v>
      </c>
      <c r="CQ102" s="24" t="s">
        <v>504</v>
      </c>
      <c r="CR102" s="24" t="s">
        <v>504</v>
      </c>
      <c r="CS102" s="24" t="s">
        <v>504</v>
      </c>
      <c r="CT102" s="24"/>
      <c r="CU102" s="24"/>
      <c r="CV102" s="24"/>
      <c r="CW102" s="24"/>
      <c r="CX102" s="29"/>
      <c r="CY102" s="24"/>
      <c r="CZ102" s="24"/>
      <c r="DA102" s="24"/>
      <c r="DB102" s="24" t="s">
        <v>504</v>
      </c>
      <c r="DC102" s="24" t="s">
        <v>504</v>
      </c>
      <c r="DD102" s="24" t="s">
        <v>504</v>
      </c>
      <c r="DE102" s="24" t="s">
        <v>504</v>
      </c>
    </row>
    <row r="103" spans="2:109" x14ac:dyDescent="0.25">
      <c r="B103" s="28" t="s">
        <v>111</v>
      </c>
      <c r="C103" s="23" t="s">
        <v>504</v>
      </c>
      <c r="D103" s="23" t="s">
        <v>504</v>
      </c>
      <c r="E103" s="23" t="s">
        <v>504</v>
      </c>
      <c r="F103" s="23" t="s">
        <v>504</v>
      </c>
      <c r="G103" s="23" t="s">
        <v>504</v>
      </c>
      <c r="H103" s="23" t="s">
        <v>504</v>
      </c>
      <c r="I103" s="23" t="s">
        <v>504</v>
      </c>
      <c r="J103" s="23" t="s">
        <v>504</v>
      </c>
      <c r="K103" s="23" t="s">
        <v>504</v>
      </c>
      <c r="L103" s="23"/>
      <c r="M103" s="23" t="s">
        <v>504</v>
      </c>
      <c r="N103" s="23" t="s">
        <v>504</v>
      </c>
      <c r="O103" s="23" t="s">
        <v>504</v>
      </c>
      <c r="P103" s="23" t="s">
        <v>504</v>
      </c>
      <c r="Q103" s="23" t="s">
        <v>504</v>
      </c>
      <c r="R103" s="23" t="s">
        <v>504</v>
      </c>
      <c r="S103" s="23" t="s">
        <v>504</v>
      </c>
      <c r="T103" s="23" t="s">
        <v>504</v>
      </c>
      <c r="U103" s="23" t="s">
        <v>504</v>
      </c>
      <c r="V103" s="23" t="s">
        <v>504</v>
      </c>
      <c r="W103" s="23" t="s">
        <v>504</v>
      </c>
      <c r="X103" s="23" t="s">
        <v>504</v>
      </c>
      <c r="Y103" s="23" t="s">
        <v>504</v>
      </c>
      <c r="Z103" s="23" t="s">
        <v>504</v>
      </c>
      <c r="AA103" s="23" t="s">
        <v>504</v>
      </c>
      <c r="AB103" s="23" t="s">
        <v>504</v>
      </c>
      <c r="AC103" s="23" t="s">
        <v>504</v>
      </c>
      <c r="AD103" s="23" t="s">
        <v>504</v>
      </c>
      <c r="AE103" s="23" t="s">
        <v>504</v>
      </c>
      <c r="AF103" s="23" t="s">
        <v>504</v>
      </c>
      <c r="AG103" s="23" t="s">
        <v>504</v>
      </c>
      <c r="AH103" s="23" t="s">
        <v>504</v>
      </c>
      <c r="AI103" s="23" t="s">
        <v>504</v>
      </c>
      <c r="AJ103" s="23">
        <v>1</v>
      </c>
      <c r="AK103" s="23" t="s">
        <v>504</v>
      </c>
      <c r="AL103" s="23" t="s">
        <v>504</v>
      </c>
      <c r="AM103" s="23" t="s">
        <v>504</v>
      </c>
      <c r="AN103" s="23" t="s">
        <v>504</v>
      </c>
      <c r="AO103" s="23" t="s">
        <v>504</v>
      </c>
      <c r="AP103" s="23" t="s">
        <v>504</v>
      </c>
      <c r="AQ103" s="23" t="s">
        <v>504</v>
      </c>
      <c r="AR103" s="23" t="s">
        <v>504</v>
      </c>
      <c r="AS103" s="23" t="s">
        <v>504</v>
      </c>
      <c r="AT103" s="23" t="s">
        <v>504</v>
      </c>
      <c r="AU103" s="23" t="s">
        <v>504</v>
      </c>
      <c r="AV103" s="23" t="s">
        <v>504</v>
      </c>
      <c r="AW103" s="23" t="s">
        <v>504</v>
      </c>
      <c r="AX103" s="23" t="s">
        <v>504</v>
      </c>
      <c r="AY103" s="23" t="s">
        <v>504</v>
      </c>
      <c r="AZ103" s="23" t="s">
        <v>504</v>
      </c>
      <c r="BA103" s="23" t="s">
        <v>504</v>
      </c>
      <c r="BB103" s="23" t="s">
        <v>504</v>
      </c>
      <c r="BC103" s="23" t="s">
        <v>504</v>
      </c>
      <c r="BD103" s="23" t="s">
        <v>504</v>
      </c>
      <c r="BE103" s="23"/>
      <c r="BF103" s="23" t="s">
        <v>504</v>
      </c>
      <c r="BG103" s="23" t="s">
        <v>504</v>
      </c>
      <c r="BH103" s="23" t="s">
        <v>504</v>
      </c>
      <c r="BI103" s="23" t="s">
        <v>504</v>
      </c>
      <c r="BJ103" s="23" t="s">
        <v>504</v>
      </c>
      <c r="BK103" s="23" t="s">
        <v>504</v>
      </c>
      <c r="BL103" s="23" t="s">
        <v>504</v>
      </c>
      <c r="BM103" s="23" t="s">
        <v>504</v>
      </c>
      <c r="BN103" s="23" t="s">
        <v>504</v>
      </c>
      <c r="BO103" s="23" t="s">
        <v>504</v>
      </c>
      <c r="BP103" s="23" t="s">
        <v>504</v>
      </c>
      <c r="BQ103" s="23" t="s">
        <v>504</v>
      </c>
      <c r="BR103" s="23" t="s">
        <v>504</v>
      </c>
      <c r="BS103" s="23" t="s">
        <v>504</v>
      </c>
      <c r="BT103" s="23" t="s">
        <v>504</v>
      </c>
      <c r="BU103" s="23" t="s">
        <v>504</v>
      </c>
      <c r="BV103" s="23" t="s">
        <v>504</v>
      </c>
      <c r="BW103" s="23" t="s">
        <v>504</v>
      </c>
      <c r="BX103" s="23" t="s">
        <v>504</v>
      </c>
      <c r="BY103" s="23" t="s">
        <v>504</v>
      </c>
      <c r="BZ103" s="23" t="s">
        <v>504</v>
      </c>
      <c r="CA103" s="23" t="s">
        <v>504</v>
      </c>
      <c r="CB103" s="23" t="s">
        <v>504</v>
      </c>
      <c r="CC103" s="23" t="s">
        <v>504</v>
      </c>
      <c r="CD103" s="23" t="s">
        <v>504</v>
      </c>
      <c r="CE103" s="23" t="s">
        <v>504</v>
      </c>
      <c r="CF103" s="23" t="s">
        <v>504</v>
      </c>
      <c r="CG103" s="23"/>
      <c r="CH103" s="23" t="s">
        <v>504</v>
      </c>
      <c r="CI103" s="23" t="s">
        <v>504</v>
      </c>
      <c r="CJ103" s="23" t="s">
        <v>504</v>
      </c>
      <c r="CK103" s="23" t="s">
        <v>504</v>
      </c>
      <c r="CL103" s="23" t="s">
        <v>504</v>
      </c>
      <c r="CM103" s="23" t="s">
        <v>504</v>
      </c>
      <c r="CN103" s="23" t="s">
        <v>504</v>
      </c>
      <c r="CO103" s="23" t="s">
        <v>504</v>
      </c>
      <c r="CP103" s="23" t="s">
        <v>504</v>
      </c>
      <c r="CQ103" s="23" t="s">
        <v>504</v>
      </c>
      <c r="CR103" s="23" t="s">
        <v>504</v>
      </c>
      <c r="CS103" s="23" t="s">
        <v>504</v>
      </c>
      <c r="CT103" s="23"/>
      <c r="CU103" s="23"/>
      <c r="CV103" s="23"/>
      <c r="CW103" s="23"/>
      <c r="CX103" s="23"/>
      <c r="CY103" s="30"/>
      <c r="CZ103" s="23"/>
      <c r="DA103" s="23"/>
      <c r="DB103" s="23" t="s">
        <v>504</v>
      </c>
      <c r="DC103" s="23" t="s">
        <v>504</v>
      </c>
      <c r="DD103" s="23" t="s">
        <v>504</v>
      </c>
      <c r="DE103" s="23" t="s">
        <v>504</v>
      </c>
    </row>
    <row r="104" spans="2:109" x14ac:dyDescent="0.25">
      <c r="B104" s="27" t="s">
        <v>363</v>
      </c>
      <c r="C104" s="24" t="s">
        <v>504</v>
      </c>
      <c r="D104" s="24" t="s">
        <v>504</v>
      </c>
      <c r="E104" s="24" t="s">
        <v>504</v>
      </c>
      <c r="F104" s="24" t="s">
        <v>504</v>
      </c>
      <c r="G104" s="24" t="s">
        <v>504</v>
      </c>
      <c r="H104" s="24" t="s">
        <v>504</v>
      </c>
      <c r="I104" s="24" t="s">
        <v>504</v>
      </c>
      <c r="J104" s="24" t="s">
        <v>504</v>
      </c>
      <c r="K104" s="24" t="s">
        <v>504</v>
      </c>
      <c r="L104" s="24"/>
      <c r="M104" s="24" t="s">
        <v>504</v>
      </c>
      <c r="N104" s="24" t="s">
        <v>504</v>
      </c>
      <c r="O104" s="24" t="s">
        <v>504</v>
      </c>
      <c r="P104" s="24" t="s">
        <v>504</v>
      </c>
      <c r="Q104" s="24" t="s">
        <v>504</v>
      </c>
      <c r="R104" s="24" t="s">
        <v>504</v>
      </c>
      <c r="S104" s="24" t="s">
        <v>504</v>
      </c>
      <c r="T104" s="24" t="s">
        <v>504</v>
      </c>
      <c r="U104" s="24" t="s">
        <v>504</v>
      </c>
      <c r="V104" s="24" t="s">
        <v>504</v>
      </c>
      <c r="W104" s="24" t="s">
        <v>504</v>
      </c>
      <c r="X104" s="24" t="s">
        <v>504</v>
      </c>
      <c r="Y104" s="24" t="s">
        <v>504</v>
      </c>
      <c r="Z104" s="24" t="s">
        <v>504</v>
      </c>
      <c r="AA104" s="24" t="s">
        <v>504</v>
      </c>
      <c r="AB104" s="24" t="s">
        <v>504</v>
      </c>
      <c r="AC104" s="24" t="s">
        <v>504</v>
      </c>
      <c r="AD104" s="24" t="s">
        <v>504</v>
      </c>
      <c r="AE104" s="24" t="s">
        <v>504</v>
      </c>
      <c r="AF104" s="24" t="s">
        <v>504</v>
      </c>
      <c r="AG104" s="24" t="s">
        <v>504</v>
      </c>
      <c r="AH104" s="24" t="s">
        <v>504</v>
      </c>
      <c r="AI104" s="24" t="s">
        <v>504</v>
      </c>
      <c r="AJ104" s="24" t="s">
        <v>504</v>
      </c>
      <c r="AK104" s="24" t="s">
        <v>504</v>
      </c>
      <c r="AL104" s="24" t="s">
        <v>504</v>
      </c>
      <c r="AM104" s="24" t="s">
        <v>504</v>
      </c>
      <c r="AN104" s="24" t="s">
        <v>504</v>
      </c>
      <c r="AO104" s="24" t="s">
        <v>504</v>
      </c>
      <c r="AP104" s="24" t="s">
        <v>504</v>
      </c>
      <c r="AQ104" s="24" t="s">
        <v>504</v>
      </c>
      <c r="AR104" s="24" t="s">
        <v>504</v>
      </c>
      <c r="AS104" s="24" t="s">
        <v>504</v>
      </c>
      <c r="AT104" s="24" t="s">
        <v>504</v>
      </c>
      <c r="AU104" s="24" t="s">
        <v>504</v>
      </c>
      <c r="AV104" s="24" t="s">
        <v>504</v>
      </c>
      <c r="AW104" s="24" t="s">
        <v>504</v>
      </c>
      <c r="AX104" s="24" t="s">
        <v>504</v>
      </c>
      <c r="AY104" s="24" t="s">
        <v>504</v>
      </c>
      <c r="AZ104" s="24" t="s">
        <v>504</v>
      </c>
      <c r="BA104" s="24" t="s">
        <v>504</v>
      </c>
      <c r="BB104" s="24" t="s">
        <v>504</v>
      </c>
      <c r="BC104" s="24" t="s">
        <v>504</v>
      </c>
      <c r="BD104" s="24" t="s">
        <v>504</v>
      </c>
      <c r="BE104" s="24"/>
      <c r="BF104" s="24" t="s">
        <v>504</v>
      </c>
      <c r="BG104" s="24">
        <v>1</v>
      </c>
      <c r="BH104" s="24" t="s">
        <v>504</v>
      </c>
      <c r="BI104" s="24" t="s">
        <v>504</v>
      </c>
      <c r="BJ104" s="24" t="s">
        <v>504</v>
      </c>
      <c r="BK104" s="24" t="s">
        <v>504</v>
      </c>
      <c r="BL104" s="24" t="s">
        <v>504</v>
      </c>
      <c r="BM104" s="24" t="s">
        <v>504</v>
      </c>
      <c r="BN104" s="24" t="s">
        <v>504</v>
      </c>
      <c r="BO104" s="24" t="s">
        <v>504</v>
      </c>
      <c r="BP104" s="24" t="s">
        <v>504</v>
      </c>
      <c r="BQ104" s="24" t="s">
        <v>504</v>
      </c>
      <c r="BR104" s="24" t="s">
        <v>504</v>
      </c>
      <c r="BS104" s="24" t="s">
        <v>504</v>
      </c>
      <c r="BT104" s="24" t="s">
        <v>504</v>
      </c>
      <c r="BU104" s="24" t="s">
        <v>504</v>
      </c>
      <c r="BV104" s="24" t="s">
        <v>504</v>
      </c>
      <c r="BW104" s="24" t="s">
        <v>504</v>
      </c>
      <c r="BX104" s="24" t="s">
        <v>504</v>
      </c>
      <c r="BY104" s="24" t="s">
        <v>504</v>
      </c>
      <c r="BZ104" s="24" t="s">
        <v>504</v>
      </c>
      <c r="CA104" s="24" t="s">
        <v>504</v>
      </c>
      <c r="CB104" s="24" t="s">
        <v>504</v>
      </c>
      <c r="CC104" s="24" t="s">
        <v>504</v>
      </c>
      <c r="CD104" s="24" t="s">
        <v>504</v>
      </c>
      <c r="CE104" s="24" t="s">
        <v>504</v>
      </c>
      <c r="CF104" s="24" t="s">
        <v>504</v>
      </c>
      <c r="CG104" s="24"/>
      <c r="CH104" s="24" t="s">
        <v>504</v>
      </c>
      <c r="CI104" s="24" t="s">
        <v>504</v>
      </c>
      <c r="CJ104" s="24" t="s">
        <v>504</v>
      </c>
      <c r="CK104" s="24" t="s">
        <v>504</v>
      </c>
      <c r="CL104" s="24" t="s">
        <v>504</v>
      </c>
      <c r="CM104" s="24" t="s">
        <v>504</v>
      </c>
      <c r="CN104" s="24" t="s">
        <v>504</v>
      </c>
      <c r="CO104" s="24" t="s">
        <v>504</v>
      </c>
      <c r="CP104" s="24" t="s">
        <v>504</v>
      </c>
      <c r="CQ104" s="24" t="s">
        <v>504</v>
      </c>
      <c r="CR104" s="24" t="s">
        <v>504</v>
      </c>
      <c r="CS104" s="24" t="s">
        <v>504</v>
      </c>
      <c r="CT104" s="24"/>
      <c r="CU104" s="24"/>
      <c r="CV104" s="24"/>
      <c r="CW104" s="24"/>
      <c r="CX104" s="24"/>
      <c r="CY104" s="24"/>
      <c r="CZ104" s="29"/>
      <c r="DA104" s="24"/>
      <c r="DB104" s="24">
        <v>1</v>
      </c>
      <c r="DC104" s="24" t="s">
        <v>504</v>
      </c>
      <c r="DD104" s="24" t="s">
        <v>504</v>
      </c>
      <c r="DE104" s="24" t="s">
        <v>504</v>
      </c>
    </row>
    <row r="105" spans="2:109" x14ac:dyDescent="0.25">
      <c r="B105" s="28" t="s">
        <v>361</v>
      </c>
      <c r="C105" s="23" t="s">
        <v>504</v>
      </c>
      <c r="D105" s="23" t="s">
        <v>504</v>
      </c>
      <c r="E105" s="23" t="s">
        <v>504</v>
      </c>
      <c r="F105" s="23" t="s">
        <v>504</v>
      </c>
      <c r="G105" s="23" t="s">
        <v>504</v>
      </c>
      <c r="H105" s="23" t="s">
        <v>504</v>
      </c>
      <c r="I105" s="23" t="s">
        <v>504</v>
      </c>
      <c r="J105" s="23" t="s">
        <v>504</v>
      </c>
      <c r="K105" s="23" t="s">
        <v>504</v>
      </c>
      <c r="L105" s="23"/>
      <c r="M105" s="23" t="s">
        <v>504</v>
      </c>
      <c r="N105" s="23" t="s">
        <v>504</v>
      </c>
      <c r="O105" s="23" t="s">
        <v>504</v>
      </c>
      <c r="P105" s="23" t="s">
        <v>504</v>
      </c>
      <c r="Q105" s="23" t="s">
        <v>504</v>
      </c>
      <c r="R105" s="23" t="s">
        <v>504</v>
      </c>
      <c r="S105" s="23" t="s">
        <v>504</v>
      </c>
      <c r="T105" s="23" t="s">
        <v>504</v>
      </c>
      <c r="U105" s="23" t="s">
        <v>504</v>
      </c>
      <c r="V105" s="23" t="s">
        <v>504</v>
      </c>
      <c r="W105" s="23" t="s">
        <v>504</v>
      </c>
      <c r="X105" s="23" t="s">
        <v>504</v>
      </c>
      <c r="Y105" s="23" t="s">
        <v>504</v>
      </c>
      <c r="Z105" s="23" t="s">
        <v>504</v>
      </c>
      <c r="AA105" s="23" t="s">
        <v>504</v>
      </c>
      <c r="AB105" s="23" t="s">
        <v>504</v>
      </c>
      <c r="AC105" s="23" t="s">
        <v>504</v>
      </c>
      <c r="AD105" s="23" t="s">
        <v>504</v>
      </c>
      <c r="AE105" s="23" t="s">
        <v>504</v>
      </c>
      <c r="AF105" s="23" t="s">
        <v>504</v>
      </c>
      <c r="AG105" s="23" t="s">
        <v>504</v>
      </c>
      <c r="AH105" s="23" t="s">
        <v>504</v>
      </c>
      <c r="AI105" s="23" t="s">
        <v>504</v>
      </c>
      <c r="AJ105" s="23" t="s">
        <v>504</v>
      </c>
      <c r="AK105" s="23" t="s">
        <v>504</v>
      </c>
      <c r="AL105" s="23" t="s">
        <v>504</v>
      </c>
      <c r="AM105" s="23" t="s">
        <v>504</v>
      </c>
      <c r="AN105" s="23" t="s">
        <v>504</v>
      </c>
      <c r="AO105" s="23" t="s">
        <v>504</v>
      </c>
      <c r="AP105" s="23" t="s">
        <v>504</v>
      </c>
      <c r="AQ105" s="23" t="s">
        <v>504</v>
      </c>
      <c r="AR105" s="23" t="s">
        <v>504</v>
      </c>
      <c r="AS105" s="23" t="s">
        <v>504</v>
      </c>
      <c r="AT105" s="23" t="s">
        <v>504</v>
      </c>
      <c r="AU105" s="23" t="s">
        <v>504</v>
      </c>
      <c r="AV105" s="23" t="s">
        <v>504</v>
      </c>
      <c r="AW105" s="23" t="s">
        <v>504</v>
      </c>
      <c r="AX105" s="23" t="s">
        <v>504</v>
      </c>
      <c r="AY105" s="23" t="s">
        <v>504</v>
      </c>
      <c r="AZ105" s="23" t="s">
        <v>504</v>
      </c>
      <c r="BA105" s="23" t="s">
        <v>504</v>
      </c>
      <c r="BB105" s="23" t="s">
        <v>504</v>
      </c>
      <c r="BC105" s="23" t="s">
        <v>504</v>
      </c>
      <c r="BD105" s="23" t="s">
        <v>504</v>
      </c>
      <c r="BE105" s="23"/>
      <c r="BF105" s="23" t="s">
        <v>504</v>
      </c>
      <c r="BG105" s="23" t="s">
        <v>504</v>
      </c>
      <c r="BH105" s="23" t="s">
        <v>504</v>
      </c>
      <c r="BI105" s="23" t="s">
        <v>504</v>
      </c>
      <c r="BJ105" s="23" t="s">
        <v>504</v>
      </c>
      <c r="BK105" s="23" t="s">
        <v>504</v>
      </c>
      <c r="BL105" s="23" t="s">
        <v>504</v>
      </c>
      <c r="BM105" s="23" t="s">
        <v>504</v>
      </c>
      <c r="BN105" s="23" t="s">
        <v>504</v>
      </c>
      <c r="BO105" s="23" t="s">
        <v>504</v>
      </c>
      <c r="BP105" s="23" t="s">
        <v>504</v>
      </c>
      <c r="BQ105" s="23" t="s">
        <v>504</v>
      </c>
      <c r="BR105" s="23" t="s">
        <v>504</v>
      </c>
      <c r="BS105" s="23" t="s">
        <v>504</v>
      </c>
      <c r="BT105" s="23" t="s">
        <v>504</v>
      </c>
      <c r="BU105" s="23" t="s">
        <v>504</v>
      </c>
      <c r="BV105" s="23" t="s">
        <v>504</v>
      </c>
      <c r="BW105" s="23" t="s">
        <v>504</v>
      </c>
      <c r="BX105" s="23" t="s">
        <v>504</v>
      </c>
      <c r="BY105" s="23" t="s">
        <v>504</v>
      </c>
      <c r="BZ105" s="23" t="s">
        <v>504</v>
      </c>
      <c r="CA105" s="23" t="s">
        <v>504</v>
      </c>
      <c r="CB105" s="23" t="s">
        <v>504</v>
      </c>
      <c r="CC105" s="23" t="s">
        <v>504</v>
      </c>
      <c r="CD105" s="23" t="s">
        <v>504</v>
      </c>
      <c r="CE105" s="23" t="s">
        <v>504</v>
      </c>
      <c r="CF105" s="23" t="s">
        <v>504</v>
      </c>
      <c r="CG105" s="23"/>
      <c r="CH105" s="23" t="s">
        <v>504</v>
      </c>
      <c r="CI105" s="23" t="s">
        <v>504</v>
      </c>
      <c r="CJ105" s="23" t="s">
        <v>504</v>
      </c>
      <c r="CK105" s="23" t="s">
        <v>504</v>
      </c>
      <c r="CL105" s="23" t="s">
        <v>504</v>
      </c>
      <c r="CM105" s="23" t="s">
        <v>504</v>
      </c>
      <c r="CN105" s="23" t="s">
        <v>504</v>
      </c>
      <c r="CO105" s="23">
        <v>1</v>
      </c>
      <c r="CP105" s="23" t="s">
        <v>504</v>
      </c>
      <c r="CQ105" s="23" t="s">
        <v>504</v>
      </c>
      <c r="CR105" s="23" t="s">
        <v>504</v>
      </c>
      <c r="CS105" s="23" t="s">
        <v>504</v>
      </c>
      <c r="CT105" s="23"/>
      <c r="CU105" s="23"/>
      <c r="CV105" s="23"/>
      <c r="CW105" s="23"/>
      <c r="CX105" s="23"/>
      <c r="CY105" s="23"/>
      <c r="CZ105" s="23"/>
      <c r="DA105" s="30"/>
      <c r="DB105" s="23">
        <v>1</v>
      </c>
      <c r="DC105" s="23" t="s">
        <v>504</v>
      </c>
      <c r="DD105" s="23" t="s">
        <v>504</v>
      </c>
      <c r="DE105" s="23" t="s">
        <v>504</v>
      </c>
    </row>
    <row r="106" spans="2:109" x14ac:dyDescent="0.25">
      <c r="B106" s="27" t="s">
        <v>365</v>
      </c>
      <c r="C106" s="24" t="s">
        <v>504</v>
      </c>
      <c r="D106" s="24" t="s">
        <v>504</v>
      </c>
      <c r="E106" s="24" t="s">
        <v>504</v>
      </c>
      <c r="F106" s="24" t="s">
        <v>504</v>
      </c>
      <c r="G106" s="24" t="s">
        <v>504</v>
      </c>
      <c r="H106" s="24" t="s">
        <v>504</v>
      </c>
      <c r="I106" s="24" t="s">
        <v>504</v>
      </c>
      <c r="J106" s="24" t="s">
        <v>504</v>
      </c>
      <c r="K106" s="24" t="s">
        <v>504</v>
      </c>
      <c r="L106" s="24"/>
      <c r="M106" s="24" t="s">
        <v>504</v>
      </c>
      <c r="N106" s="24" t="s">
        <v>504</v>
      </c>
      <c r="O106" s="24" t="s">
        <v>504</v>
      </c>
      <c r="P106" s="24" t="s">
        <v>504</v>
      </c>
      <c r="Q106" s="24" t="s">
        <v>504</v>
      </c>
      <c r="R106" s="24" t="s">
        <v>504</v>
      </c>
      <c r="S106" s="24" t="s">
        <v>504</v>
      </c>
      <c r="T106" s="24" t="s">
        <v>504</v>
      </c>
      <c r="U106" s="24" t="s">
        <v>504</v>
      </c>
      <c r="V106" s="24" t="s">
        <v>504</v>
      </c>
      <c r="W106" s="24" t="s">
        <v>504</v>
      </c>
      <c r="X106" s="24" t="s">
        <v>504</v>
      </c>
      <c r="Y106" s="24" t="s">
        <v>504</v>
      </c>
      <c r="Z106" s="24" t="s">
        <v>504</v>
      </c>
      <c r="AA106" s="24" t="s">
        <v>504</v>
      </c>
      <c r="AB106" s="24" t="s">
        <v>504</v>
      </c>
      <c r="AC106" s="24" t="s">
        <v>504</v>
      </c>
      <c r="AD106" s="24" t="s">
        <v>504</v>
      </c>
      <c r="AE106" s="24" t="s">
        <v>504</v>
      </c>
      <c r="AF106" s="24" t="s">
        <v>504</v>
      </c>
      <c r="AG106" s="24" t="s">
        <v>504</v>
      </c>
      <c r="AH106" s="24" t="s">
        <v>504</v>
      </c>
      <c r="AI106" s="24" t="s">
        <v>504</v>
      </c>
      <c r="AJ106" s="24" t="s">
        <v>504</v>
      </c>
      <c r="AK106" s="24" t="s">
        <v>504</v>
      </c>
      <c r="AL106" s="24" t="s">
        <v>504</v>
      </c>
      <c r="AM106" s="24" t="s">
        <v>504</v>
      </c>
      <c r="AN106" s="24" t="s">
        <v>504</v>
      </c>
      <c r="AO106" s="24" t="s">
        <v>504</v>
      </c>
      <c r="AP106" s="24" t="s">
        <v>504</v>
      </c>
      <c r="AQ106" s="24" t="s">
        <v>504</v>
      </c>
      <c r="AR106" s="24" t="s">
        <v>504</v>
      </c>
      <c r="AS106" s="24" t="s">
        <v>504</v>
      </c>
      <c r="AT106" s="24" t="s">
        <v>504</v>
      </c>
      <c r="AU106" s="24" t="s">
        <v>504</v>
      </c>
      <c r="AV106" s="24" t="s">
        <v>504</v>
      </c>
      <c r="AW106" s="24" t="s">
        <v>504</v>
      </c>
      <c r="AX106" s="24" t="s">
        <v>504</v>
      </c>
      <c r="AY106" s="24" t="s">
        <v>504</v>
      </c>
      <c r="AZ106" s="24" t="s">
        <v>504</v>
      </c>
      <c r="BA106" s="24" t="s">
        <v>504</v>
      </c>
      <c r="BB106" s="24" t="s">
        <v>504</v>
      </c>
      <c r="BC106" s="24" t="s">
        <v>504</v>
      </c>
      <c r="BD106" s="24" t="s">
        <v>504</v>
      </c>
      <c r="BE106" s="24"/>
      <c r="BF106" s="24" t="s">
        <v>504</v>
      </c>
      <c r="BG106" s="24" t="s">
        <v>504</v>
      </c>
      <c r="BH106" s="24" t="s">
        <v>504</v>
      </c>
      <c r="BI106" s="24" t="s">
        <v>504</v>
      </c>
      <c r="BJ106" s="24" t="s">
        <v>504</v>
      </c>
      <c r="BK106" s="24" t="s">
        <v>504</v>
      </c>
      <c r="BL106" s="24" t="s">
        <v>504</v>
      </c>
      <c r="BM106" s="24" t="s">
        <v>504</v>
      </c>
      <c r="BN106" s="24" t="s">
        <v>504</v>
      </c>
      <c r="BO106" s="24" t="s">
        <v>504</v>
      </c>
      <c r="BP106" s="24" t="s">
        <v>504</v>
      </c>
      <c r="BQ106" s="24" t="s">
        <v>504</v>
      </c>
      <c r="BR106" s="24" t="s">
        <v>504</v>
      </c>
      <c r="BS106" s="24" t="s">
        <v>504</v>
      </c>
      <c r="BT106" s="24" t="s">
        <v>504</v>
      </c>
      <c r="BU106" s="24" t="s">
        <v>504</v>
      </c>
      <c r="BV106" s="24" t="s">
        <v>504</v>
      </c>
      <c r="BW106" s="24" t="s">
        <v>504</v>
      </c>
      <c r="BX106" s="24" t="s">
        <v>504</v>
      </c>
      <c r="BY106" s="24" t="s">
        <v>504</v>
      </c>
      <c r="BZ106" s="24" t="s">
        <v>504</v>
      </c>
      <c r="CA106" s="24" t="s">
        <v>504</v>
      </c>
      <c r="CB106" s="24" t="s">
        <v>504</v>
      </c>
      <c r="CC106" s="24" t="s">
        <v>504</v>
      </c>
      <c r="CD106" s="24" t="s">
        <v>504</v>
      </c>
      <c r="CE106" s="24" t="s">
        <v>504</v>
      </c>
      <c r="CF106" s="24" t="s">
        <v>504</v>
      </c>
      <c r="CG106" s="24"/>
      <c r="CH106" s="24" t="s">
        <v>504</v>
      </c>
      <c r="CI106" s="24" t="s">
        <v>504</v>
      </c>
      <c r="CJ106" s="24" t="s">
        <v>504</v>
      </c>
      <c r="CK106" s="24" t="s">
        <v>504</v>
      </c>
      <c r="CL106" s="24" t="s">
        <v>504</v>
      </c>
      <c r="CM106" s="24" t="s">
        <v>504</v>
      </c>
      <c r="CN106" s="24" t="s">
        <v>504</v>
      </c>
      <c r="CO106" s="24" t="s">
        <v>504</v>
      </c>
      <c r="CP106" s="24" t="s">
        <v>504</v>
      </c>
      <c r="CQ106" s="24" t="s">
        <v>504</v>
      </c>
      <c r="CR106" s="24" t="s">
        <v>504</v>
      </c>
      <c r="CS106" s="24" t="s">
        <v>504</v>
      </c>
      <c r="CT106" s="24" t="s">
        <v>504</v>
      </c>
      <c r="CU106" s="24" t="s">
        <v>504</v>
      </c>
      <c r="CV106" s="24" t="s">
        <v>504</v>
      </c>
      <c r="CW106" s="24" t="s">
        <v>504</v>
      </c>
      <c r="CX106" s="24" t="s">
        <v>504</v>
      </c>
      <c r="CY106" s="24" t="s">
        <v>504</v>
      </c>
      <c r="CZ106" s="24">
        <v>1</v>
      </c>
      <c r="DA106" s="24">
        <v>1</v>
      </c>
      <c r="DB106" s="29"/>
      <c r="DC106" s="24"/>
      <c r="DD106" s="24"/>
      <c r="DE106" s="24"/>
    </row>
    <row r="107" spans="2:109" x14ac:dyDescent="0.25">
      <c r="B107" s="28" t="s">
        <v>244</v>
      </c>
      <c r="C107" s="23" t="s">
        <v>504</v>
      </c>
      <c r="D107" s="23" t="s">
        <v>504</v>
      </c>
      <c r="E107" s="23" t="s">
        <v>504</v>
      </c>
      <c r="F107" s="23" t="s">
        <v>504</v>
      </c>
      <c r="G107" s="23" t="s">
        <v>504</v>
      </c>
      <c r="H107" s="23" t="s">
        <v>504</v>
      </c>
      <c r="I107" s="23" t="s">
        <v>504</v>
      </c>
      <c r="J107" s="23" t="s">
        <v>504</v>
      </c>
      <c r="K107" s="23" t="s">
        <v>504</v>
      </c>
      <c r="L107" s="23"/>
      <c r="M107" s="23" t="s">
        <v>504</v>
      </c>
      <c r="N107" s="23" t="s">
        <v>504</v>
      </c>
      <c r="O107" s="23" t="s">
        <v>504</v>
      </c>
      <c r="P107" s="23" t="s">
        <v>504</v>
      </c>
      <c r="Q107" s="23" t="s">
        <v>504</v>
      </c>
      <c r="R107" s="23" t="s">
        <v>504</v>
      </c>
      <c r="S107" s="23" t="s">
        <v>504</v>
      </c>
      <c r="T107" s="23" t="s">
        <v>504</v>
      </c>
      <c r="U107" s="23" t="s">
        <v>504</v>
      </c>
      <c r="V107" s="23" t="s">
        <v>504</v>
      </c>
      <c r="W107" s="23" t="s">
        <v>504</v>
      </c>
      <c r="X107" s="23" t="s">
        <v>504</v>
      </c>
      <c r="Y107" s="23" t="s">
        <v>504</v>
      </c>
      <c r="Z107" s="23" t="s">
        <v>504</v>
      </c>
      <c r="AA107" s="23" t="s">
        <v>504</v>
      </c>
      <c r="AB107" s="23" t="s">
        <v>504</v>
      </c>
      <c r="AC107" s="23" t="s">
        <v>504</v>
      </c>
      <c r="AD107" s="23" t="s">
        <v>504</v>
      </c>
      <c r="AE107" s="23" t="s">
        <v>504</v>
      </c>
      <c r="AF107" s="23" t="s">
        <v>504</v>
      </c>
      <c r="AG107" s="23" t="s">
        <v>504</v>
      </c>
      <c r="AH107" s="23" t="s">
        <v>504</v>
      </c>
      <c r="AI107" s="23" t="s">
        <v>504</v>
      </c>
      <c r="AJ107" s="23" t="s">
        <v>504</v>
      </c>
      <c r="AK107" s="23" t="s">
        <v>504</v>
      </c>
      <c r="AL107" s="23" t="s">
        <v>504</v>
      </c>
      <c r="AM107" s="23" t="s">
        <v>504</v>
      </c>
      <c r="AN107" s="23" t="s">
        <v>504</v>
      </c>
      <c r="AO107" s="23" t="s">
        <v>504</v>
      </c>
      <c r="AP107" s="23" t="s">
        <v>504</v>
      </c>
      <c r="AQ107" s="23" t="s">
        <v>504</v>
      </c>
      <c r="AR107" s="23" t="s">
        <v>504</v>
      </c>
      <c r="AS107" s="23" t="s">
        <v>504</v>
      </c>
      <c r="AT107" s="23" t="s">
        <v>504</v>
      </c>
      <c r="AU107" s="23" t="s">
        <v>504</v>
      </c>
      <c r="AV107" s="23" t="s">
        <v>504</v>
      </c>
      <c r="AW107" s="23" t="s">
        <v>504</v>
      </c>
      <c r="AX107" s="23" t="s">
        <v>504</v>
      </c>
      <c r="AY107" s="23" t="s">
        <v>504</v>
      </c>
      <c r="AZ107" s="23" t="s">
        <v>504</v>
      </c>
      <c r="BA107" s="23">
        <v>1</v>
      </c>
      <c r="BB107" s="23" t="s">
        <v>504</v>
      </c>
      <c r="BC107" s="23" t="s">
        <v>504</v>
      </c>
      <c r="BD107" s="23" t="s">
        <v>504</v>
      </c>
      <c r="BE107" s="23"/>
      <c r="BF107" s="23" t="s">
        <v>504</v>
      </c>
      <c r="BG107" s="23" t="s">
        <v>504</v>
      </c>
      <c r="BH107" s="23" t="s">
        <v>504</v>
      </c>
      <c r="BI107" s="23" t="s">
        <v>504</v>
      </c>
      <c r="BJ107" s="23" t="s">
        <v>504</v>
      </c>
      <c r="BK107" s="23" t="s">
        <v>504</v>
      </c>
      <c r="BL107" s="23" t="s">
        <v>504</v>
      </c>
      <c r="BM107" s="23" t="s">
        <v>504</v>
      </c>
      <c r="BN107" s="23" t="s">
        <v>504</v>
      </c>
      <c r="BO107" s="23" t="s">
        <v>504</v>
      </c>
      <c r="BP107" s="23" t="s">
        <v>504</v>
      </c>
      <c r="BQ107" s="23" t="s">
        <v>504</v>
      </c>
      <c r="BR107" s="23" t="s">
        <v>504</v>
      </c>
      <c r="BS107" s="23" t="s">
        <v>504</v>
      </c>
      <c r="BT107" s="23" t="s">
        <v>504</v>
      </c>
      <c r="BU107" s="23" t="s">
        <v>504</v>
      </c>
      <c r="BV107" s="23" t="s">
        <v>504</v>
      </c>
      <c r="BW107" s="23" t="s">
        <v>504</v>
      </c>
      <c r="BX107" s="23" t="s">
        <v>504</v>
      </c>
      <c r="BY107" s="23" t="s">
        <v>504</v>
      </c>
      <c r="BZ107" s="23" t="s">
        <v>504</v>
      </c>
      <c r="CA107" s="23" t="s">
        <v>504</v>
      </c>
      <c r="CB107" s="23" t="s">
        <v>504</v>
      </c>
      <c r="CC107" s="23" t="s">
        <v>504</v>
      </c>
      <c r="CD107" s="23" t="s">
        <v>504</v>
      </c>
      <c r="CE107" s="23" t="s">
        <v>504</v>
      </c>
      <c r="CF107" s="23" t="s">
        <v>504</v>
      </c>
      <c r="CG107" s="23"/>
      <c r="CH107" s="23" t="s">
        <v>504</v>
      </c>
      <c r="CI107" s="23" t="s">
        <v>504</v>
      </c>
      <c r="CJ107" s="23" t="s">
        <v>504</v>
      </c>
      <c r="CK107" s="23" t="s">
        <v>504</v>
      </c>
      <c r="CL107" s="23" t="s">
        <v>504</v>
      </c>
      <c r="CM107" s="23" t="s">
        <v>504</v>
      </c>
      <c r="CN107" s="23" t="s">
        <v>504</v>
      </c>
      <c r="CO107" s="23" t="s">
        <v>504</v>
      </c>
      <c r="CP107" s="23" t="s">
        <v>504</v>
      </c>
      <c r="CQ107" s="23" t="s">
        <v>504</v>
      </c>
      <c r="CR107" s="23" t="s">
        <v>504</v>
      </c>
      <c r="CS107" s="23" t="s">
        <v>504</v>
      </c>
      <c r="CT107" s="23" t="s">
        <v>504</v>
      </c>
      <c r="CU107" s="23" t="s">
        <v>504</v>
      </c>
      <c r="CV107" s="23" t="s">
        <v>504</v>
      </c>
      <c r="CW107" s="23" t="s">
        <v>504</v>
      </c>
      <c r="CX107" s="23" t="s">
        <v>504</v>
      </c>
      <c r="CY107" s="23" t="s">
        <v>504</v>
      </c>
      <c r="CZ107" s="23" t="s">
        <v>504</v>
      </c>
      <c r="DA107" s="23" t="s">
        <v>504</v>
      </c>
      <c r="DB107" s="23"/>
      <c r="DC107" s="30"/>
      <c r="DD107" s="23"/>
      <c r="DE107" s="23"/>
    </row>
    <row r="108" spans="2:109" x14ac:dyDescent="0.25">
      <c r="B108" s="27" t="s">
        <v>431</v>
      </c>
      <c r="C108" s="24" t="s">
        <v>504</v>
      </c>
      <c r="D108" s="24" t="s">
        <v>504</v>
      </c>
      <c r="E108" s="24"/>
      <c r="F108" s="24" t="s">
        <v>504</v>
      </c>
      <c r="G108" s="24" t="s">
        <v>504</v>
      </c>
      <c r="H108" s="24" t="s">
        <v>504</v>
      </c>
      <c r="I108" s="24" t="s">
        <v>504</v>
      </c>
      <c r="J108" s="24" t="s">
        <v>504</v>
      </c>
      <c r="K108" s="24" t="s">
        <v>504</v>
      </c>
      <c r="L108" s="24"/>
      <c r="M108" s="24" t="s">
        <v>504</v>
      </c>
      <c r="N108" s="24" t="s">
        <v>504</v>
      </c>
      <c r="O108" s="24" t="s">
        <v>504</v>
      </c>
      <c r="P108" s="24" t="s">
        <v>504</v>
      </c>
      <c r="Q108" s="24" t="s">
        <v>504</v>
      </c>
      <c r="R108" s="24" t="s">
        <v>504</v>
      </c>
      <c r="S108" s="24" t="s">
        <v>504</v>
      </c>
      <c r="T108" s="24" t="s">
        <v>504</v>
      </c>
      <c r="U108" s="24" t="s">
        <v>504</v>
      </c>
      <c r="V108" s="24" t="s">
        <v>504</v>
      </c>
      <c r="W108" s="24" t="s">
        <v>504</v>
      </c>
      <c r="X108" s="24" t="s">
        <v>504</v>
      </c>
      <c r="Y108" s="24" t="s">
        <v>504</v>
      </c>
      <c r="Z108" s="24" t="s">
        <v>504</v>
      </c>
      <c r="AA108" s="24" t="s">
        <v>504</v>
      </c>
      <c r="AB108" s="24" t="s">
        <v>504</v>
      </c>
      <c r="AC108" s="24" t="s">
        <v>504</v>
      </c>
      <c r="AD108" s="24" t="s">
        <v>504</v>
      </c>
      <c r="AE108" s="24" t="s">
        <v>504</v>
      </c>
      <c r="AF108" s="24" t="s">
        <v>504</v>
      </c>
      <c r="AG108" s="24" t="s">
        <v>504</v>
      </c>
      <c r="AH108" s="24" t="s">
        <v>504</v>
      </c>
      <c r="AI108" s="24" t="s">
        <v>504</v>
      </c>
      <c r="AJ108" s="24" t="s">
        <v>504</v>
      </c>
      <c r="AK108" s="24" t="s">
        <v>504</v>
      </c>
      <c r="AL108" s="24" t="s">
        <v>504</v>
      </c>
      <c r="AM108" s="24" t="s">
        <v>504</v>
      </c>
      <c r="AN108" s="24" t="s">
        <v>504</v>
      </c>
      <c r="AO108" s="24" t="s">
        <v>504</v>
      </c>
      <c r="AP108" s="24" t="s">
        <v>504</v>
      </c>
      <c r="AQ108" s="24" t="s">
        <v>504</v>
      </c>
      <c r="AR108" s="24" t="s">
        <v>504</v>
      </c>
      <c r="AS108" s="24" t="s">
        <v>504</v>
      </c>
      <c r="AT108" s="24" t="s">
        <v>504</v>
      </c>
      <c r="AU108" s="24" t="s">
        <v>504</v>
      </c>
      <c r="AV108" s="24" t="s">
        <v>504</v>
      </c>
      <c r="AW108" s="24" t="s">
        <v>504</v>
      </c>
      <c r="AX108" s="24" t="s">
        <v>504</v>
      </c>
      <c r="AY108" s="24" t="s">
        <v>504</v>
      </c>
      <c r="AZ108" s="24" t="s">
        <v>504</v>
      </c>
      <c r="BA108" s="24" t="s">
        <v>504</v>
      </c>
      <c r="BB108" s="24" t="s">
        <v>504</v>
      </c>
      <c r="BC108" s="24" t="s">
        <v>504</v>
      </c>
      <c r="BD108" s="24" t="s">
        <v>504</v>
      </c>
      <c r="BE108" s="24"/>
      <c r="BF108" s="24" t="s">
        <v>504</v>
      </c>
      <c r="BG108" s="24" t="s">
        <v>504</v>
      </c>
      <c r="BH108" s="24" t="s">
        <v>504</v>
      </c>
      <c r="BI108" s="24" t="s">
        <v>504</v>
      </c>
      <c r="BJ108" s="24" t="s">
        <v>504</v>
      </c>
      <c r="BK108" s="24" t="s">
        <v>504</v>
      </c>
      <c r="BL108" s="24" t="s">
        <v>504</v>
      </c>
      <c r="BM108" s="24" t="s">
        <v>504</v>
      </c>
      <c r="BN108" s="24" t="s">
        <v>504</v>
      </c>
      <c r="BO108" s="24" t="s">
        <v>504</v>
      </c>
      <c r="BP108" s="24" t="s">
        <v>504</v>
      </c>
      <c r="BQ108" s="24" t="s">
        <v>504</v>
      </c>
      <c r="BR108" s="24" t="s">
        <v>504</v>
      </c>
      <c r="BS108" s="24" t="s">
        <v>504</v>
      </c>
      <c r="BT108" s="24" t="s">
        <v>504</v>
      </c>
      <c r="BU108" s="24" t="s">
        <v>504</v>
      </c>
      <c r="BV108" s="24" t="s">
        <v>504</v>
      </c>
      <c r="BW108" s="24" t="s">
        <v>504</v>
      </c>
      <c r="BX108" s="24" t="s">
        <v>504</v>
      </c>
      <c r="BY108" s="24" t="s">
        <v>504</v>
      </c>
      <c r="BZ108" s="24" t="s">
        <v>504</v>
      </c>
      <c r="CA108" s="24" t="s">
        <v>504</v>
      </c>
      <c r="CB108" s="24" t="s">
        <v>504</v>
      </c>
      <c r="CC108" s="24" t="s">
        <v>504</v>
      </c>
      <c r="CD108" s="24" t="s">
        <v>504</v>
      </c>
      <c r="CE108" s="24">
        <v>1</v>
      </c>
      <c r="CF108" s="24" t="s">
        <v>504</v>
      </c>
      <c r="CG108" s="24"/>
      <c r="CH108" s="24" t="s">
        <v>504</v>
      </c>
      <c r="CI108" s="24" t="s">
        <v>504</v>
      </c>
      <c r="CJ108" s="24" t="s">
        <v>504</v>
      </c>
      <c r="CK108" s="24" t="s">
        <v>504</v>
      </c>
      <c r="CL108" s="24" t="s">
        <v>504</v>
      </c>
      <c r="CM108" s="24" t="s">
        <v>504</v>
      </c>
      <c r="CN108" s="24" t="s">
        <v>504</v>
      </c>
      <c r="CO108" s="24" t="s">
        <v>504</v>
      </c>
      <c r="CP108" s="24" t="s">
        <v>504</v>
      </c>
      <c r="CQ108" s="24" t="s">
        <v>504</v>
      </c>
      <c r="CR108" s="24" t="s">
        <v>504</v>
      </c>
      <c r="CS108" s="24" t="s">
        <v>504</v>
      </c>
      <c r="CT108" s="24" t="s">
        <v>504</v>
      </c>
      <c r="CU108" s="24" t="s">
        <v>504</v>
      </c>
      <c r="CV108" s="24" t="s">
        <v>504</v>
      </c>
      <c r="CW108" s="24" t="s">
        <v>504</v>
      </c>
      <c r="CX108" s="24" t="s">
        <v>504</v>
      </c>
      <c r="CY108" s="24" t="s">
        <v>504</v>
      </c>
      <c r="CZ108" s="24" t="s">
        <v>504</v>
      </c>
      <c r="DA108" s="24" t="s">
        <v>504</v>
      </c>
      <c r="DB108" s="24"/>
      <c r="DC108" s="24"/>
      <c r="DD108" s="29"/>
      <c r="DE108" s="23"/>
    </row>
    <row r="109" spans="2:109" x14ac:dyDescent="0.25">
      <c r="B109" s="27" t="s">
        <v>903</v>
      </c>
      <c r="C109" s="24" t="s">
        <v>504</v>
      </c>
      <c r="D109" s="24" t="s">
        <v>504</v>
      </c>
      <c r="E109" s="24"/>
      <c r="F109" s="24" t="s">
        <v>504</v>
      </c>
      <c r="G109" s="24" t="s">
        <v>504</v>
      </c>
      <c r="H109" s="24" t="s">
        <v>504</v>
      </c>
      <c r="I109" s="24" t="s">
        <v>504</v>
      </c>
      <c r="J109" s="24" t="s">
        <v>504</v>
      </c>
      <c r="K109" s="24" t="s">
        <v>504</v>
      </c>
      <c r="L109" s="24"/>
      <c r="M109" s="24" t="s">
        <v>504</v>
      </c>
      <c r="N109" s="24" t="s">
        <v>504</v>
      </c>
      <c r="O109" s="24" t="s">
        <v>504</v>
      </c>
      <c r="P109" s="24" t="s">
        <v>504</v>
      </c>
      <c r="Q109" s="24" t="s">
        <v>504</v>
      </c>
      <c r="R109" s="24" t="s">
        <v>504</v>
      </c>
      <c r="S109" s="24" t="s">
        <v>504</v>
      </c>
      <c r="T109" s="24" t="s">
        <v>504</v>
      </c>
      <c r="U109" s="24" t="s">
        <v>504</v>
      </c>
      <c r="V109" s="24" t="s">
        <v>504</v>
      </c>
      <c r="W109" s="24" t="s">
        <v>504</v>
      </c>
      <c r="X109" s="24" t="s">
        <v>504</v>
      </c>
      <c r="Y109" s="24" t="s">
        <v>504</v>
      </c>
      <c r="Z109" s="24" t="s">
        <v>504</v>
      </c>
      <c r="AA109" s="24" t="s">
        <v>504</v>
      </c>
      <c r="AB109" s="24" t="s">
        <v>504</v>
      </c>
      <c r="AC109" s="24" t="s">
        <v>504</v>
      </c>
      <c r="AD109" s="24" t="s">
        <v>504</v>
      </c>
      <c r="AE109" s="24" t="s">
        <v>504</v>
      </c>
      <c r="AF109" s="24" t="s">
        <v>504</v>
      </c>
      <c r="AG109" s="24" t="s">
        <v>504</v>
      </c>
      <c r="AH109" s="24" t="s">
        <v>504</v>
      </c>
      <c r="AI109" s="24" t="s">
        <v>504</v>
      </c>
      <c r="AJ109" s="24" t="s">
        <v>504</v>
      </c>
      <c r="AK109" s="24" t="s">
        <v>504</v>
      </c>
      <c r="AL109" s="24" t="s">
        <v>504</v>
      </c>
      <c r="AM109" s="24" t="s">
        <v>504</v>
      </c>
      <c r="AN109" s="24" t="s">
        <v>504</v>
      </c>
      <c r="AO109" s="24" t="s">
        <v>504</v>
      </c>
      <c r="AP109" s="24" t="s">
        <v>504</v>
      </c>
      <c r="AQ109" s="24" t="s">
        <v>504</v>
      </c>
      <c r="AR109" s="24" t="s">
        <v>504</v>
      </c>
      <c r="AS109" s="24" t="s">
        <v>504</v>
      </c>
      <c r="AT109" s="24" t="s">
        <v>504</v>
      </c>
      <c r="AU109" s="24" t="s">
        <v>504</v>
      </c>
      <c r="AV109" s="24" t="s">
        <v>504</v>
      </c>
      <c r="AW109" s="24" t="s">
        <v>504</v>
      </c>
      <c r="AX109" s="24" t="s">
        <v>504</v>
      </c>
      <c r="AY109" s="24" t="s">
        <v>504</v>
      </c>
      <c r="AZ109" s="24" t="s">
        <v>504</v>
      </c>
      <c r="BA109" s="24" t="s">
        <v>504</v>
      </c>
      <c r="BB109" s="24" t="s">
        <v>504</v>
      </c>
      <c r="BC109" s="24" t="s">
        <v>504</v>
      </c>
      <c r="BD109" s="24" t="s">
        <v>504</v>
      </c>
      <c r="BE109" s="24"/>
      <c r="BF109" s="24" t="s">
        <v>504</v>
      </c>
      <c r="BG109" s="24" t="s">
        <v>504</v>
      </c>
      <c r="BH109" s="24" t="s">
        <v>504</v>
      </c>
      <c r="BI109" s="24" t="s">
        <v>504</v>
      </c>
      <c r="BJ109" s="24" t="s">
        <v>504</v>
      </c>
      <c r="BK109" s="24" t="s">
        <v>504</v>
      </c>
      <c r="BL109" s="24" t="s">
        <v>504</v>
      </c>
      <c r="BM109" s="24" t="s">
        <v>504</v>
      </c>
      <c r="BN109" s="24" t="s">
        <v>504</v>
      </c>
      <c r="BO109" s="24" t="s">
        <v>504</v>
      </c>
      <c r="BP109" s="24">
        <v>1</v>
      </c>
      <c r="BQ109" s="24" t="s">
        <v>504</v>
      </c>
      <c r="BR109" s="24" t="s">
        <v>504</v>
      </c>
      <c r="BS109" s="24" t="s">
        <v>504</v>
      </c>
      <c r="BT109" s="24" t="s">
        <v>504</v>
      </c>
      <c r="BU109" s="24" t="s">
        <v>504</v>
      </c>
      <c r="BV109" s="24" t="s">
        <v>504</v>
      </c>
      <c r="BW109" s="24" t="s">
        <v>504</v>
      </c>
      <c r="BX109" s="24" t="s">
        <v>504</v>
      </c>
      <c r="BY109" s="24" t="s">
        <v>504</v>
      </c>
      <c r="BZ109" s="24" t="s">
        <v>504</v>
      </c>
      <c r="CA109" s="24" t="s">
        <v>504</v>
      </c>
      <c r="CB109" s="24" t="s">
        <v>504</v>
      </c>
      <c r="CC109" s="24" t="s">
        <v>504</v>
      </c>
      <c r="CD109" s="24" t="s">
        <v>504</v>
      </c>
      <c r="CE109" s="24">
        <v>2</v>
      </c>
      <c r="CF109" s="24" t="s">
        <v>504</v>
      </c>
      <c r="CG109" s="24"/>
      <c r="CH109" s="24" t="s">
        <v>504</v>
      </c>
      <c r="CI109" s="24" t="s">
        <v>504</v>
      </c>
      <c r="CJ109" s="24" t="s">
        <v>504</v>
      </c>
      <c r="CK109" s="24" t="s">
        <v>504</v>
      </c>
      <c r="CL109" s="24" t="s">
        <v>504</v>
      </c>
      <c r="CM109" s="24" t="s">
        <v>504</v>
      </c>
      <c r="CN109" s="24" t="s">
        <v>504</v>
      </c>
      <c r="CO109" s="24" t="s">
        <v>504</v>
      </c>
      <c r="CP109" s="24" t="s">
        <v>504</v>
      </c>
      <c r="CQ109" s="24" t="s">
        <v>504</v>
      </c>
      <c r="CR109" s="24" t="s">
        <v>504</v>
      </c>
      <c r="CS109" s="24" t="s">
        <v>504</v>
      </c>
      <c r="CT109" s="24" t="s">
        <v>504</v>
      </c>
      <c r="CU109" s="24" t="s">
        <v>504</v>
      </c>
      <c r="CV109" s="24" t="s">
        <v>504</v>
      </c>
      <c r="CW109" s="24" t="s">
        <v>504</v>
      </c>
      <c r="CX109" s="24" t="s">
        <v>504</v>
      </c>
      <c r="CY109" s="24" t="s">
        <v>504</v>
      </c>
      <c r="CZ109" s="24" t="s">
        <v>504</v>
      </c>
      <c r="DA109" s="24" t="s">
        <v>504</v>
      </c>
      <c r="DB109" s="24"/>
      <c r="DC109" s="24"/>
      <c r="DD109" s="24"/>
      <c r="DE109" s="29"/>
    </row>
  </sheetData>
  <pageMargins left="0.7" right="0.7" top="0.78740157499999996" bottom="0.78740157499999996" header="0.3" footer="0.3"/>
  <pageSetup paperSize="9"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dimension ref="B1:K272"/>
  <sheetViews>
    <sheetView topLeftCell="A178" zoomScale="119" zoomScaleNormal="85" workbookViewId="0">
      <selection activeCell="CF2" sqref="CF2"/>
    </sheetView>
  </sheetViews>
  <sheetFormatPr baseColWidth="10" defaultColWidth="11.140625" defaultRowHeight="14.25" x14ac:dyDescent="0.2"/>
  <cols>
    <col min="1" max="1" width="3" style="34" customWidth="1"/>
    <col min="2" max="2" width="87.42578125" style="34" customWidth="1"/>
    <col min="3" max="10" width="3.5703125" style="43" customWidth="1"/>
    <col min="11" max="11" width="3.5703125" style="34" customWidth="1"/>
    <col min="12" max="16384" width="11.140625" style="34"/>
  </cols>
  <sheetData>
    <row r="1" spans="2:11" x14ac:dyDescent="0.2">
      <c r="B1" s="49">
        <v>2</v>
      </c>
      <c r="C1" s="49">
        <v>3</v>
      </c>
      <c r="D1" s="49">
        <v>4</v>
      </c>
      <c r="E1" s="49">
        <v>5</v>
      </c>
      <c r="F1" s="49">
        <v>6</v>
      </c>
      <c r="G1" s="49">
        <v>7</v>
      </c>
      <c r="H1" s="49">
        <v>8</v>
      </c>
      <c r="I1" s="49">
        <v>9</v>
      </c>
      <c r="J1" s="49">
        <v>10</v>
      </c>
      <c r="K1" s="49">
        <v>11</v>
      </c>
    </row>
    <row r="2" spans="2:11" x14ac:dyDescent="0.2">
      <c r="B2" s="50" t="s">
        <v>516</v>
      </c>
      <c r="C2" s="51" t="s">
        <v>537</v>
      </c>
      <c r="D2" s="52" t="s">
        <v>538</v>
      </c>
      <c r="E2" s="52" t="s">
        <v>539</v>
      </c>
      <c r="F2" s="52" t="s">
        <v>540</v>
      </c>
      <c r="G2" s="52" t="s">
        <v>541</v>
      </c>
      <c r="H2" s="52" t="s">
        <v>544</v>
      </c>
      <c r="I2" s="52" t="s">
        <v>542</v>
      </c>
      <c r="J2" s="53" t="s">
        <v>543</v>
      </c>
      <c r="K2" s="52" t="s">
        <v>531</v>
      </c>
    </row>
    <row r="3" spans="2:11" x14ac:dyDescent="0.2">
      <c r="B3" s="54" t="s">
        <v>218</v>
      </c>
      <c r="C3" s="55"/>
      <c r="D3" s="56"/>
      <c r="E3" s="56"/>
      <c r="F3" s="56">
        <f>1</f>
        <v>1</v>
      </c>
      <c r="G3" s="57"/>
      <c r="H3" s="57"/>
      <c r="I3" s="57"/>
      <c r="J3" s="58"/>
      <c r="K3" s="52"/>
    </row>
    <row r="4" spans="2:11" x14ac:dyDescent="0.2">
      <c r="B4" s="59" t="s">
        <v>32</v>
      </c>
      <c r="C4" s="60">
        <f>1</f>
        <v>1</v>
      </c>
      <c r="D4" s="61"/>
      <c r="E4" s="61"/>
      <c r="F4" s="62"/>
      <c r="G4" s="63"/>
      <c r="H4" s="57"/>
      <c r="I4" s="57"/>
      <c r="J4" s="58"/>
      <c r="K4" s="57"/>
    </row>
    <row r="5" spans="2:11" x14ac:dyDescent="0.2">
      <c r="B5" s="64" t="s">
        <v>256</v>
      </c>
      <c r="C5" s="63"/>
      <c r="D5" s="57"/>
      <c r="E5" s="57"/>
      <c r="F5" s="65"/>
      <c r="G5" s="63">
        <f>1</f>
        <v>1</v>
      </c>
      <c r="H5" s="57"/>
      <c r="I5" s="57"/>
      <c r="J5" s="58"/>
      <c r="K5" s="57"/>
    </row>
    <row r="6" spans="2:11" x14ac:dyDescent="0.2">
      <c r="B6" s="66" t="s">
        <v>8</v>
      </c>
      <c r="C6" s="67"/>
      <c r="D6" s="67"/>
      <c r="E6" s="67"/>
      <c r="F6" s="68"/>
      <c r="G6" s="63"/>
      <c r="H6" s="57">
        <f>1</f>
        <v>1</v>
      </c>
      <c r="I6" s="57"/>
      <c r="J6" s="58"/>
      <c r="K6" s="57"/>
    </row>
    <row r="7" spans="2:11" x14ac:dyDescent="0.2">
      <c r="B7" s="69" t="s">
        <v>302</v>
      </c>
      <c r="C7" s="52"/>
      <c r="D7" s="52"/>
      <c r="E7" s="52"/>
      <c r="F7" s="52"/>
      <c r="G7" s="57"/>
      <c r="H7" s="57">
        <f>1</f>
        <v>1</v>
      </c>
      <c r="I7" s="57"/>
      <c r="J7" s="58"/>
      <c r="K7" s="57"/>
    </row>
    <row r="8" spans="2:11" x14ac:dyDescent="0.2">
      <c r="B8" s="70" t="s">
        <v>24</v>
      </c>
      <c r="C8" s="57">
        <f>1</f>
        <v>1</v>
      </c>
      <c r="D8" s="57"/>
      <c r="E8" s="57"/>
      <c r="F8" s="57"/>
      <c r="G8" s="57"/>
      <c r="H8" s="57"/>
      <c r="I8" s="57"/>
      <c r="J8" s="58"/>
      <c r="K8" s="57"/>
    </row>
    <row r="9" spans="2:11" x14ac:dyDescent="0.2">
      <c r="B9" s="70" t="s">
        <v>505</v>
      </c>
      <c r="C9" s="57">
        <f>1</f>
        <v>1</v>
      </c>
      <c r="D9" s="57"/>
      <c r="E9" s="57"/>
      <c r="F9" s="57"/>
      <c r="G9" s="57"/>
      <c r="H9" s="57"/>
      <c r="I9" s="57"/>
      <c r="J9" s="58"/>
      <c r="K9" s="57"/>
    </row>
    <row r="10" spans="2:11" x14ac:dyDescent="0.2">
      <c r="B10" s="44" t="s">
        <v>447</v>
      </c>
      <c r="C10" s="57"/>
      <c r="D10" s="57"/>
      <c r="E10" s="57"/>
      <c r="F10" s="57"/>
      <c r="G10" s="57"/>
      <c r="H10" s="57"/>
      <c r="I10" s="57"/>
      <c r="J10" s="58"/>
      <c r="K10" s="57">
        <f>1</f>
        <v>1</v>
      </c>
    </row>
    <row r="11" spans="2:11" x14ac:dyDescent="0.2">
      <c r="B11" s="48" t="s">
        <v>965</v>
      </c>
      <c r="C11" s="57"/>
      <c r="D11" s="57"/>
      <c r="E11" s="57"/>
      <c r="F11" s="57"/>
      <c r="G11" s="57"/>
      <c r="H11" s="57"/>
      <c r="I11" s="57">
        <f>1</f>
        <v>1</v>
      </c>
      <c r="J11" s="58"/>
      <c r="K11" s="57"/>
    </row>
    <row r="12" spans="2:11" x14ac:dyDescent="0.2">
      <c r="B12" s="46" t="s">
        <v>125</v>
      </c>
      <c r="C12" s="57"/>
      <c r="D12" s="57">
        <f>1</f>
        <v>1</v>
      </c>
      <c r="E12" s="57"/>
      <c r="F12" s="57"/>
      <c r="G12" s="57"/>
      <c r="H12" s="57"/>
      <c r="I12" s="57"/>
      <c r="J12" s="58"/>
      <c r="K12" s="57"/>
    </row>
    <row r="13" spans="2:11" x14ac:dyDescent="0.2">
      <c r="B13" s="82" t="s">
        <v>45</v>
      </c>
      <c r="C13" s="57">
        <f>1</f>
        <v>1</v>
      </c>
      <c r="D13" s="57"/>
      <c r="E13" s="57"/>
      <c r="F13" s="57"/>
      <c r="G13" s="57"/>
      <c r="H13" s="57"/>
      <c r="I13" s="57"/>
      <c r="J13" s="58"/>
      <c r="K13" s="57"/>
    </row>
    <row r="14" spans="2:11" x14ac:dyDescent="0.2">
      <c r="B14" s="81" t="s">
        <v>38</v>
      </c>
      <c r="C14" s="57">
        <f>1</f>
        <v>1</v>
      </c>
      <c r="D14" s="57"/>
      <c r="E14" s="57"/>
      <c r="F14" s="57"/>
      <c r="G14" s="57"/>
      <c r="H14" s="57"/>
      <c r="I14" s="57"/>
      <c r="J14" s="58"/>
      <c r="K14" s="57"/>
    </row>
    <row r="15" spans="2:11" x14ac:dyDescent="0.2">
      <c r="B15" s="71" t="s">
        <v>47</v>
      </c>
      <c r="C15" s="57">
        <f>1</f>
        <v>1</v>
      </c>
      <c r="D15" s="57">
        <v>1</v>
      </c>
      <c r="E15" s="57"/>
      <c r="F15" s="57"/>
      <c r="G15" s="57"/>
      <c r="H15" s="57"/>
      <c r="I15" s="57"/>
      <c r="J15" s="58"/>
      <c r="K15" s="57"/>
    </row>
    <row r="16" spans="2:11" x14ac:dyDescent="0.2">
      <c r="B16" s="46" t="s">
        <v>258</v>
      </c>
      <c r="C16" s="57"/>
      <c r="D16" s="57"/>
      <c r="E16" s="57"/>
      <c r="F16" s="57"/>
      <c r="G16" s="57">
        <f>1</f>
        <v>1</v>
      </c>
      <c r="H16" s="57">
        <v>1</v>
      </c>
      <c r="I16" s="57"/>
      <c r="J16" s="58"/>
      <c r="K16" s="57"/>
    </row>
    <row r="17" spans="2:11" x14ac:dyDescent="0.2">
      <c r="B17" s="48" t="s">
        <v>260</v>
      </c>
      <c r="C17" s="57"/>
      <c r="D17" s="57"/>
      <c r="E17" s="57"/>
      <c r="F17" s="57"/>
      <c r="G17" s="57">
        <f>1</f>
        <v>1</v>
      </c>
      <c r="H17" s="57">
        <v>1</v>
      </c>
      <c r="I17" s="57"/>
      <c r="J17" s="58"/>
      <c r="K17" s="57"/>
    </row>
    <row r="18" spans="2:11" x14ac:dyDescent="0.2">
      <c r="B18" s="46" t="s">
        <v>262</v>
      </c>
      <c r="C18" s="57"/>
      <c r="D18" s="57"/>
      <c r="E18" s="57"/>
      <c r="F18" s="57"/>
      <c r="G18" s="57">
        <f>1</f>
        <v>1</v>
      </c>
      <c r="H18" s="57">
        <v>1</v>
      </c>
      <c r="I18" s="57"/>
      <c r="J18" s="58"/>
      <c r="K18" s="57"/>
    </row>
    <row r="19" spans="2:11" x14ac:dyDescent="0.2">
      <c r="B19" s="48" t="s">
        <v>127</v>
      </c>
      <c r="C19" s="57"/>
      <c r="D19" s="57">
        <f>1</f>
        <v>1</v>
      </c>
      <c r="E19" s="57"/>
      <c r="F19" s="57"/>
      <c r="G19" s="57"/>
      <c r="H19" s="57"/>
      <c r="I19" s="57">
        <v>1</v>
      </c>
      <c r="J19" s="58"/>
      <c r="K19" s="57"/>
    </row>
    <row r="20" spans="2:11" x14ac:dyDescent="0.2">
      <c r="B20" s="72" t="s">
        <v>371</v>
      </c>
      <c r="C20" s="57"/>
      <c r="D20" s="57"/>
      <c r="E20" s="57"/>
      <c r="F20" s="57"/>
      <c r="G20" s="57"/>
      <c r="H20" s="57"/>
      <c r="I20" s="57"/>
      <c r="J20" s="58">
        <f>1</f>
        <v>1</v>
      </c>
      <c r="K20" s="57"/>
    </row>
    <row r="21" spans="2:11" x14ac:dyDescent="0.2">
      <c r="B21" s="72" t="s">
        <v>926</v>
      </c>
      <c r="C21" s="57">
        <v>1</v>
      </c>
      <c r="D21" s="57">
        <v>1</v>
      </c>
      <c r="E21" s="57"/>
      <c r="F21" s="57"/>
      <c r="G21" s="57">
        <v>1</v>
      </c>
      <c r="H21" s="57"/>
      <c r="I21" s="57"/>
      <c r="J21" s="58"/>
      <c r="K21" s="57"/>
    </row>
    <row r="22" spans="2:11" x14ac:dyDescent="0.2">
      <c r="B22" s="46" t="s">
        <v>176</v>
      </c>
      <c r="C22" s="57"/>
      <c r="D22" s="57"/>
      <c r="E22" s="57">
        <f>1</f>
        <v>1</v>
      </c>
      <c r="F22" s="57"/>
      <c r="G22" s="57"/>
      <c r="H22" s="57"/>
      <c r="I22" s="57"/>
      <c r="J22" s="58"/>
      <c r="K22" s="57"/>
    </row>
    <row r="23" spans="2:11" x14ac:dyDescent="0.2">
      <c r="B23" s="46" t="s">
        <v>304</v>
      </c>
      <c r="C23" s="57"/>
      <c r="D23" s="57"/>
      <c r="E23" s="57"/>
      <c r="F23" s="57"/>
      <c r="G23" s="57"/>
      <c r="H23" s="57">
        <f>1</f>
        <v>1</v>
      </c>
      <c r="I23" s="57"/>
      <c r="J23" s="58">
        <f>1</f>
        <v>1</v>
      </c>
      <c r="K23" s="57"/>
    </row>
    <row r="24" spans="2:11" x14ac:dyDescent="0.2">
      <c r="B24" s="72" t="s">
        <v>526</v>
      </c>
      <c r="C24" s="57"/>
      <c r="D24" s="57"/>
      <c r="E24" s="57"/>
      <c r="F24" s="57"/>
      <c r="G24" s="57"/>
      <c r="H24" s="57"/>
      <c r="I24" s="57"/>
      <c r="J24" s="58">
        <f>1</f>
        <v>1</v>
      </c>
      <c r="K24" s="57"/>
    </row>
    <row r="25" spans="2:11" x14ac:dyDescent="0.2">
      <c r="B25" s="73" t="s">
        <v>374</v>
      </c>
      <c r="C25" s="57"/>
      <c r="D25" s="57"/>
      <c r="E25" s="57"/>
      <c r="F25" s="57"/>
      <c r="G25" s="57"/>
      <c r="H25" s="57"/>
      <c r="I25" s="57"/>
      <c r="J25" s="58">
        <f>1</f>
        <v>1</v>
      </c>
      <c r="K25" s="57"/>
    </row>
    <row r="26" spans="2:11" x14ac:dyDescent="0.2">
      <c r="B26" s="48" t="s">
        <v>270</v>
      </c>
      <c r="C26" s="57"/>
      <c r="D26" s="57"/>
      <c r="E26" s="57"/>
      <c r="F26" s="57"/>
      <c r="G26" s="57">
        <f>1</f>
        <v>1</v>
      </c>
      <c r="H26" s="57"/>
      <c r="I26" s="57"/>
      <c r="J26" s="58"/>
      <c r="K26" s="57"/>
    </row>
    <row r="27" spans="2:11" x14ac:dyDescent="0.2">
      <c r="B27" s="72" t="s">
        <v>376</v>
      </c>
      <c r="C27" s="57"/>
      <c r="D27" s="57"/>
      <c r="E27" s="57"/>
      <c r="F27" s="57"/>
      <c r="G27" s="57"/>
      <c r="H27" s="57"/>
      <c r="I27" s="57"/>
      <c r="J27" s="58">
        <f>1</f>
        <v>1</v>
      </c>
      <c r="K27" s="57"/>
    </row>
    <row r="28" spans="2:11" x14ac:dyDescent="0.2">
      <c r="B28" s="45" t="s">
        <v>521</v>
      </c>
      <c r="C28" s="57"/>
      <c r="D28" s="57"/>
      <c r="E28" s="57"/>
      <c r="F28" s="57">
        <f>1</f>
        <v>1</v>
      </c>
      <c r="G28" s="57"/>
      <c r="H28" s="57"/>
      <c r="I28" s="57"/>
      <c r="J28" s="58"/>
      <c r="K28" s="57"/>
    </row>
    <row r="29" spans="2:11" x14ac:dyDescent="0.2">
      <c r="B29" s="45" t="s">
        <v>955</v>
      </c>
      <c r="C29" s="57"/>
      <c r="D29" s="57"/>
      <c r="E29" s="57">
        <v>1</v>
      </c>
      <c r="F29" s="57"/>
      <c r="G29" s="57">
        <v>1</v>
      </c>
      <c r="H29" s="57"/>
      <c r="I29" s="57"/>
      <c r="J29" s="58"/>
      <c r="K29" s="57"/>
    </row>
    <row r="30" spans="2:11" x14ac:dyDescent="0.2">
      <c r="B30" s="45" t="s">
        <v>891</v>
      </c>
      <c r="C30" s="57"/>
      <c r="D30" s="57"/>
      <c r="E30" s="57"/>
      <c r="F30" s="57"/>
      <c r="G30" s="57"/>
      <c r="H30" s="57"/>
      <c r="I30" s="57">
        <v>1</v>
      </c>
      <c r="J30" s="58"/>
      <c r="K30" s="57"/>
    </row>
    <row r="31" spans="2:11" x14ac:dyDescent="0.2">
      <c r="B31" s="47" t="s">
        <v>341</v>
      </c>
      <c r="C31" s="57"/>
      <c r="D31" s="57"/>
      <c r="E31" s="57"/>
      <c r="F31" s="57"/>
      <c r="G31" s="57"/>
      <c r="H31" s="57"/>
      <c r="I31" s="57">
        <f>1</f>
        <v>1</v>
      </c>
      <c r="J31" s="58"/>
      <c r="K31" s="57"/>
    </row>
    <row r="32" spans="2:11" x14ac:dyDescent="0.2">
      <c r="B32" s="47" t="s">
        <v>523</v>
      </c>
      <c r="C32" s="57"/>
      <c r="D32" s="57"/>
      <c r="E32" s="57"/>
      <c r="F32" s="57"/>
      <c r="G32" s="57"/>
      <c r="H32" s="57"/>
      <c r="I32" s="57">
        <f>1</f>
        <v>1</v>
      </c>
      <c r="J32" s="58"/>
      <c r="K32" s="57"/>
    </row>
    <row r="33" spans="2:11" x14ac:dyDescent="0.2">
      <c r="B33" s="46" t="s">
        <v>221</v>
      </c>
      <c r="C33" s="57"/>
      <c r="D33" s="57"/>
      <c r="E33" s="57"/>
      <c r="F33" s="57">
        <f>1</f>
        <v>1</v>
      </c>
      <c r="G33" s="57"/>
      <c r="H33" s="57"/>
      <c r="I33" s="57"/>
      <c r="J33" s="58"/>
      <c r="K33" s="57"/>
    </row>
    <row r="34" spans="2:11" x14ac:dyDescent="0.2">
      <c r="B34" s="45" t="s">
        <v>448</v>
      </c>
      <c r="C34" s="57"/>
      <c r="D34" s="57">
        <v>1</v>
      </c>
      <c r="E34" s="57"/>
      <c r="F34" s="57"/>
      <c r="G34" s="57"/>
      <c r="H34" s="57"/>
      <c r="I34" s="57"/>
      <c r="J34" s="58"/>
      <c r="K34" s="57">
        <f>1</f>
        <v>1</v>
      </c>
    </row>
    <row r="35" spans="2:11" x14ac:dyDescent="0.2">
      <c r="B35" s="45" t="s">
        <v>882</v>
      </c>
      <c r="C35" s="57"/>
      <c r="D35" s="57">
        <f>1</f>
        <v>1</v>
      </c>
      <c r="E35" s="57"/>
      <c r="F35" s="57"/>
      <c r="G35" s="57"/>
      <c r="H35" s="57"/>
      <c r="I35" s="57"/>
      <c r="J35" s="58"/>
      <c r="K35" s="57"/>
    </row>
    <row r="36" spans="2:11" x14ac:dyDescent="0.2">
      <c r="B36" s="47" t="s">
        <v>28</v>
      </c>
      <c r="C36" s="57"/>
      <c r="D36" s="57">
        <f>1</f>
        <v>1</v>
      </c>
      <c r="E36" s="57"/>
      <c r="F36" s="57"/>
      <c r="G36" s="57"/>
      <c r="H36" s="57"/>
      <c r="I36" s="57"/>
      <c r="J36" s="58"/>
      <c r="K36" s="57"/>
    </row>
    <row r="37" spans="2:11" x14ac:dyDescent="0.2">
      <c r="B37" s="73" t="s">
        <v>378</v>
      </c>
      <c r="C37" s="57"/>
      <c r="D37" s="57"/>
      <c r="E37" s="57"/>
      <c r="F37" s="57"/>
      <c r="G37" s="57"/>
      <c r="H37" s="57"/>
      <c r="I37" s="57"/>
      <c r="J37" s="58">
        <f>1</f>
        <v>1</v>
      </c>
      <c r="K37" s="57"/>
    </row>
    <row r="38" spans="2:11" x14ac:dyDescent="0.2">
      <c r="B38" s="74" t="s">
        <v>981</v>
      </c>
      <c r="C38" s="57"/>
      <c r="D38" s="57"/>
      <c r="E38" s="57"/>
      <c r="F38" s="57"/>
      <c r="G38" s="57"/>
      <c r="H38" s="57"/>
      <c r="I38" s="57"/>
      <c r="J38" s="58">
        <f>1</f>
        <v>1</v>
      </c>
      <c r="K38" s="57"/>
    </row>
    <row r="39" spans="2:11" x14ac:dyDescent="0.2">
      <c r="B39" s="48" t="s">
        <v>223</v>
      </c>
      <c r="C39" s="57"/>
      <c r="D39" s="57"/>
      <c r="E39" s="57"/>
      <c r="F39" s="57">
        <f>1</f>
        <v>1</v>
      </c>
      <c r="G39" s="57"/>
      <c r="H39" s="57"/>
      <c r="I39" s="57"/>
      <c r="J39" s="58"/>
      <c r="K39" s="57"/>
    </row>
    <row r="40" spans="2:11" x14ac:dyDescent="0.2">
      <c r="B40" s="45" t="s">
        <v>449</v>
      </c>
      <c r="C40" s="57"/>
      <c r="D40" s="57"/>
      <c r="E40" s="57"/>
      <c r="F40" s="57"/>
      <c r="G40" s="57"/>
      <c r="H40" s="57"/>
      <c r="I40" s="57"/>
      <c r="J40" s="58"/>
      <c r="K40" s="57">
        <f>1</f>
        <v>1</v>
      </c>
    </row>
    <row r="41" spans="2:11" x14ac:dyDescent="0.2">
      <c r="B41" s="45" t="s">
        <v>884</v>
      </c>
      <c r="C41" s="57"/>
      <c r="D41" s="57">
        <f>1</f>
        <v>1</v>
      </c>
      <c r="E41" s="57"/>
      <c r="F41" s="57"/>
      <c r="G41" s="57"/>
      <c r="H41" s="57"/>
      <c r="I41" s="57"/>
      <c r="J41" s="58"/>
      <c r="K41" s="57"/>
    </row>
    <row r="42" spans="2:11" x14ac:dyDescent="0.2">
      <c r="B42" s="45" t="s">
        <v>980</v>
      </c>
      <c r="C42" s="57">
        <f>1</f>
        <v>1</v>
      </c>
      <c r="D42" s="57"/>
      <c r="E42" s="57"/>
      <c r="F42" s="57"/>
      <c r="G42" s="57"/>
      <c r="H42" s="57"/>
      <c r="I42" s="57"/>
      <c r="J42" s="58"/>
      <c r="K42" s="57"/>
    </row>
    <row r="43" spans="2:11" x14ac:dyDescent="0.2">
      <c r="B43" s="46" t="s">
        <v>450</v>
      </c>
      <c r="C43" s="57"/>
      <c r="D43" s="57"/>
      <c r="E43" s="57"/>
      <c r="F43" s="57"/>
      <c r="G43" s="57"/>
      <c r="H43" s="57"/>
      <c r="I43" s="57"/>
      <c r="J43" s="58"/>
      <c r="K43" s="57">
        <f>1</f>
        <v>1</v>
      </c>
    </row>
    <row r="44" spans="2:11" x14ac:dyDescent="0.2">
      <c r="B44" s="48" t="s">
        <v>132</v>
      </c>
      <c r="C44" s="57"/>
      <c r="D44" s="57">
        <f>1</f>
        <v>1</v>
      </c>
      <c r="E44" s="57"/>
      <c r="F44" s="57"/>
      <c r="G44" s="57"/>
      <c r="H44" s="57"/>
      <c r="I44" s="57"/>
      <c r="J44" s="58"/>
      <c r="K44" s="57"/>
    </row>
    <row r="45" spans="2:11" x14ac:dyDescent="0.2">
      <c r="B45" s="46" t="s">
        <v>178</v>
      </c>
      <c r="C45" s="57"/>
      <c r="D45" s="57"/>
      <c r="E45" s="57">
        <f>1</f>
        <v>1</v>
      </c>
      <c r="F45" s="57"/>
      <c r="G45" s="57"/>
      <c r="H45" s="57"/>
      <c r="I45" s="57"/>
      <c r="J45" s="58"/>
      <c r="K45" s="57"/>
    </row>
    <row r="46" spans="2:11" x14ac:dyDescent="0.2">
      <c r="B46" s="46" t="s">
        <v>921</v>
      </c>
      <c r="C46" s="57"/>
      <c r="D46" s="57"/>
      <c r="E46" s="57"/>
      <c r="F46" s="57"/>
      <c r="G46" s="57"/>
      <c r="H46" s="57"/>
      <c r="I46" s="57"/>
      <c r="J46" s="58"/>
      <c r="K46" s="57">
        <v>1</v>
      </c>
    </row>
    <row r="47" spans="2:11" x14ac:dyDescent="0.2">
      <c r="B47" s="46" t="s">
        <v>290</v>
      </c>
      <c r="C47" s="57"/>
      <c r="D47" s="57"/>
      <c r="E47" s="57"/>
      <c r="F47" s="57"/>
      <c r="G47" s="57">
        <f>1</f>
        <v>1</v>
      </c>
      <c r="H47" s="57"/>
      <c r="I47" s="57"/>
      <c r="J47" s="58"/>
      <c r="K47" s="57"/>
    </row>
    <row r="48" spans="2:11" x14ac:dyDescent="0.2">
      <c r="B48" s="48" t="s">
        <v>134</v>
      </c>
      <c r="C48" s="57"/>
      <c r="D48" s="57">
        <f>1</f>
        <v>1</v>
      </c>
      <c r="E48" s="57">
        <v>1</v>
      </c>
      <c r="F48" s="57"/>
      <c r="G48" s="57"/>
      <c r="H48" s="57"/>
      <c r="I48" s="57"/>
      <c r="J48" s="58"/>
      <c r="K48" s="57"/>
    </row>
    <row r="49" spans="2:11" x14ac:dyDescent="0.2">
      <c r="B49" s="46" t="s">
        <v>180</v>
      </c>
      <c r="C49" s="57"/>
      <c r="D49" s="57"/>
      <c r="E49" s="57">
        <f>1</f>
        <v>1</v>
      </c>
      <c r="F49" s="57"/>
      <c r="G49" s="57"/>
      <c r="H49" s="57">
        <v>1</v>
      </c>
      <c r="I49" s="57"/>
      <c r="J49" s="58"/>
      <c r="K49" s="57"/>
    </row>
    <row r="50" spans="2:11" x14ac:dyDescent="0.2">
      <c r="B50" s="75" t="s">
        <v>33</v>
      </c>
      <c r="C50" s="57">
        <f>1</f>
        <v>1</v>
      </c>
      <c r="D50" s="57"/>
      <c r="E50" s="57"/>
      <c r="F50" s="57"/>
      <c r="G50" s="57"/>
      <c r="H50" s="57"/>
      <c r="I50" s="57">
        <v>1</v>
      </c>
      <c r="J50" s="58"/>
      <c r="K50" s="57"/>
    </row>
    <row r="51" spans="2:11" x14ac:dyDescent="0.2">
      <c r="B51" s="45" t="s">
        <v>136</v>
      </c>
      <c r="C51" s="57"/>
      <c r="D51" s="57">
        <f>1</f>
        <v>1</v>
      </c>
      <c r="E51" s="57"/>
      <c r="F51" s="57"/>
      <c r="G51" s="57"/>
      <c r="H51" s="57"/>
      <c r="I51" s="57"/>
      <c r="J51" s="58"/>
      <c r="K51" s="57"/>
    </row>
    <row r="52" spans="2:11" x14ac:dyDescent="0.2">
      <c r="B52" s="46" t="s">
        <v>182</v>
      </c>
      <c r="C52" s="57"/>
      <c r="D52" s="57"/>
      <c r="E52" s="57">
        <f>1</f>
        <v>1</v>
      </c>
      <c r="F52" s="57"/>
      <c r="G52" s="57"/>
      <c r="H52" s="57"/>
      <c r="I52" s="57"/>
      <c r="J52" s="58"/>
      <c r="K52" s="57"/>
    </row>
    <row r="53" spans="2:11" ht="28.5" x14ac:dyDescent="0.2">
      <c r="B53" s="71" t="s">
        <v>51</v>
      </c>
      <c r="C53" s="57">
        <f>1</f>
        <v>1</v>
      </c>
      <c r="D53" s="57"/>
      <c r="E53" s="57"/>
      <c r="F53" s="57">
        <v>1</v>
      </c>
      <c r="G53" s="57"/>
      <c r="H53" s="57"/>
      <c r="I53" s="57"/>
      <c r="J53" s="58"/>
      <c r="K53" s="57"/>
    </row>
    <row r="54" spans="2:11" x14ac:dyDescent="0.2">
      <c r="B54" s="74" t="s">
        <v>381</v>
      </c>
      <c r="C54" s="57"/>
      <c r="D54" s="57"/>
      <c r="E54" s="57"/>
      <c r="F54" s="57"/>
      <c r="G54" s="57"/>
      <c r="H54" s="57"/>
      <c r="I54" s="57"/>
      <c r="J54" s="58">
        <f>1</f>
        <v>1</v>
      </c>
      <c r="K54" s="57"/>
    </row>
    <row r="55" spans="2:11" x14ac:dyDescent="0.2">
      <c r="B55" s="75" t="s">
        <v>53</v>
      </c>
      <c r="C55" s="57">
        <f>1</f>
        <v>1</v>
      </c>
      <c r="D55" s="57">
        <v>1</v>
      </c>
      <c r="E55" s="57"/>
      <c r="F55" s="57">
        <v>1</v>
      </c>
      <c r="G55" s="57"/>
      <c r="H55" s="57">
        <v>1</v>
      </c>
      <c r="I55" s="57"/>
      <c r="J55" s="58"/>
      <c r="K55" s="57"/>
    </row>
    <row r="56" spans="2:11" x14ac:dyDescent="0.2">
      <c r="B56" s="48" t="s">
        <v>306</v>
      </c>
      <c r="C56" s="57"/>
      <c r="D56" s="57"/>
      <c r="E56" s="57"/>
      <c r="F56" s="57"/>
      <c r="G56" s="57"/>
      <c r="H56" s="57">
        <f>1</f>
        <v>1</v>
      </c>
      <c r="I56" s="57"/>
      <c r="J56" s="58"/>
      <c r="K56" s="57"/>
    </row>
    <row r="57" spans="2:11" x14ac:dyDescent="0.2">
      <c r="B57" s="76" t="s">
        <v>55</v>
      </c>
      <c r="C57" s="57">
        <f>1</f>
        <v>1</v>
      </c>
      <c r="D57" s="57"/>
      <c r="E57" s="57"/>
      <c r="F57" s="57"/>
      <c r="G57" s="57"/>
      <c r="H57" s="57"/>
      <c r="I57" s="57"/>
      <c r="J57" s="58"/>
      <c r="K57" s="57"/>
    </row>
    <row r="58" spans="2:11" x14ac:dyDescent="0.2">
      <c r="B58" s="45" t="s">
        <v>138</v>
      </c>
      <c r="C58" s="57"/>
      <c r="D58" s="57">
        <f>1</f>
        <v>1</v>
      </c>
      <c r="E58" s="57"/>
      <c r="F58" s="57"/>
      <c r="G58" s="57"/>
      <c r="H58" s="57"/>
      <c r="I58" s="57"/>
      <c r="J58" s="58"/>
      <c r="K58" s="57"/>
    </row>
    <row r="59" spans="2:11" x14ac:dyDescent="0.2">
      <c r="B59" s="70" t="s">
        <v>34</v>
      </c>
      <c r="C59" s="57">
        <f>1</f>
        <v>1</v>
      </c>
      <c r="D59" s="57"/>
      <c r="E59" s="57"/>
      <c r="F59" s="57"/>
      <c r="G59" s="57"/>
      <c r="H59" s="57"/>
      <c r="I59" s="57"/>
      <c r="J59" s="58"/>
      <c r="K59" s="57"/>
    </row>
    <row r="60" spans="2:11" x14ac:dyDescent="0.2">
      <c r="B60" s="76" t="s">
        <v>58</v>
      </c>
      <c r="C60" s="57">
        <f>1</f>
        <v>1</v>
      </c>
      <c r="D60" s="57"/>
      <c r="E60" s="57"/>
      <c r="F60" s="57">
        <v>1</v>
      </c>
      <c r="G60" s="57"/>
      <c r="H60" s="57">
        <v>1</v>
      </c>
      <c r="I60" s="57"/>
      <c r="J60" s="58"/>
      <c r="K60" s="57"/>
    </row>
    <row r="61" spans="2:11" x14ac:dyDescent="0.2">
      <c r="B61" s="77" t="s">
        <v>383</v>
      </c>
      <c r="C61" s="57"/>
      <c r="D61" s="57"/>
      <c r="E61" s="57"/>
      <c r="F61" s="57"/>
      <c r="G61" s="57"/>
      <c r="H61" s="57"/>
      <c r="I61" s="57"/>
      <c r="J61" s="58">
        <f>1</f>
        <v>1</v>
      </c>
      <c r="K61" s="57"/>
    </row>
    <row r="62" spans="2:11" x14ac:dyDescent="0.2">
      <c r="B62" s="47" t="s">
        <v>928</v>
      </c>
      <c r="C62" s="57"/>
      <c r="D62" s="57"/>
      <c r="E62" s="57"/>
      <c r="F62" s="57"/>
      <c r="G62" s="57"/>
      <c r="H62" s="57"/>
      <c r="I62" s="57"/>
      <c r="J62" s="58">
        <f>1</f>
        <v>1</v>
      </c>
      <c r="K62" s="57"/>
    </row>
    <row r="63" spans="2:11" x14ac:dyDescent="0.2">
      <c r="B63" s="74" t="s">
        <v>386</v>
      </c>
      <c r="C63" s="57"/>
      <c r="D63" s="57"/>
      <c r="E63" s="57"/>
      <c r="F63" s="57"/>
      <c r="G63" s="57"/>
      <c r="H63" s="57"/>
      <c r="I63" s="57"/>
      <c r="J63" s="58">
        <f>1</f>
        <v>1</v>
      </c>
      <c r="K63" s="57"/>
    </row>
    <row r="64" spans="2:11" x14ac:dyDescent="0.2">
      <c r="B64" s="48" t="s">
        <v>274</v>
      </c>
      <c r="C64" s="57"/>
      <c r="D64" s="57"/>
      <c r="E64" s="57"/>
      <c r="F64" s="57"/>
      <c r="G64" s="57">
        <f>1</f>
        <v>1</v>
      </c>
      <c r="H64" s="57"/>
      <c r="I64" s="57"/>
      <c r="J64" s="58"/>
      <c r="K64" s="57"/>
    </row>
    <row r="65" spans="2:11" x14ac:dyDescent="0.2">
      <c r="B65" s="48" t="s">
        <v>225</v>
      </c>
      <c r="C65" s="57"/>
      <c r="D65" s="57"/>
      <c r="E65" s="57"/>
      <c r="F65" s="57">
        <f>1</f>
        <v>1</v>
      </c>
      <c r="G65" s="57"/>
      <c r="H65" s="57">
        <v>1</v>
      </c>
      <c r="I65" s="57"/>
      <c r="J65" s="58"/>
      <c r="K65" s="57"/>
    </row>
    <row r="66" spans="2:11" x14ac:dyDescent="0.2">
      <c r="B66" s="45" t="s">
        <v>388</v>
      </c>
      <c r="C66" s="57"/>
      <c r="D66" s="57"/>
      <c r="E66" s="57"/>
      <c r="F66" s="57"/>
      <c r="G66" s="57"/>
      <c r="H66" s="57"/>
      <c r="I66" s="57"/>
      <c r="J66" s="58">
        <f>1</f>
        <v>1</v>
      </c>
      <c r="K66" s="57"/>
    </row>
    <row r="67" spans="2:11" x14ac:dyDescent="0.2">
      <c r="B67" s="45" t="s">
        <v>390</v>
      </c>
      <c r="C67" s="57"/>
      <c r="D67" s="57"/>
      <c r="E67" s="57"/>
      <c r="F67" s="57"/>
      <c r="G67" s="57"/>
      <c r="H67" s="57"/>
      <c r="I67" s="57"/>
      <c r="J67" s="58">
        <f>1</f>
        <v>1</v>
      </c>
      <c r="K67" s="57"/>
    </row>
    <row r="68" spans="2:11" x14ac:dyDescent="0.2">
      <c r="B68" s="47" t="s">
        <v>518</v>
      </c>
      <c r="C68" s="57"/>
      <c r="D68" s="57">
        <f>1</f>
        <v>1</v>
      </c>
      <c r="E68" s="57"/>
      <c r="F68" s="57">
        <v>1</v>
      </c>
      <c r="G68" s="57"/>
      <c r="H68" s="57">
        <v>1</v>
      </c>
      <c r="I68" s="57"/>
      <c r="J68" s="58"/>
      <c r="K68" s="57"/>
    </row>
    <row r="69" spans="2:11" x14ac:dyDescent="0.2">
      <c r="B69" s="72" t="s">
        <v>392</v>
      </c>
      <c r="C69" s="57"/>
      <c r="D69" s="57"/>
      <c r="E69" s="57"/>
      <c r="F69" s="57"/>
      <c r="G69" s="57"/>
      <c r="H69" s="57"/>
      <c r="I69" s="57"/>
      <c r="J69" s="58">
        <f>1</f>
        <v>1</v>
      </c>
      <c r="K69" s="57"/>
    </row>
    <row r="70" spans="2:11" x14ac:dyDescent="0.2">
      <c r="B70" s="72" t="s">
        <v>904</v>
      </c>
      <c r="C70" s="57"/>
      <c r="D70" s="57">
        <v>1</v>
      </c>
      <c r="E70" s="57"/>
      <c r="F70" s="57">
        <v>1</v>
      </c>
      <c r="G70" s="57"/>
      <c r="H70" s="57"/>
      <c r="I70" s="57"/>
      <c r="J70" s="58">
        <f>1</f>
        <v>1</v>
      </c>
      <c r="K70" s="57"/>
    </row>
    <row r="71" spans="2:11" x14ac:dyDescent="0.2">
      <c r="B71" s="47" t="s">
        <v>227</v>
      </c>
      <c r="C71" s="57"/>
      <c r="D71" s="57"/>
      <c r="E71" s="57"/>
      <c r="F71" s="57">
        <f>1</f>
        <v>1</v>
      </c>
      <c r="G71" s="57"/>
      <c r="H71" s="57"/>
      <c r="I71" s="57"/>
      <c r="J71" s="58"/>
      <c r="K71" s="57"/>
    </row>
    <row r="72" spans="2:11" x14ac:dyDescent="0.2">
      <c r="B72" s="47" t="s">
        <v>969</v>
      </c>
      <c r="C72" s="57"/>
      <c r="D72" s="57">
        <v>1</v>
      </c>
      <c r="E72" s="57"/>
      <c r="F72" s="57"/>
      <c r="G72" s="57"/>
      <c r="H72" s="57"/>
      <c r="I72" s="57"/>
      <c r="J72" s="58"/>
      <c r="K72" s="57"/>
    </row>
    <row r="73" spans="2:11" x14ac:dyDescent="0.2">
      <c r="B73" s="47" t="s">
        <v>898</v>
      </c>
      <c r="C73" s="57"/>
      <c r="D73" s="57"/>
      <c r="E73" s="57"/>
      <c r="F73" s="57"/>
      <c r="G73" s="57"/>
      <c r="H73" s="57"/>
      <c r="I73" s="57"/>
      <c r="J73" s="58">
        <f>1</f>
        <v>1</v>
      </c>
      <c r="K73" s="57"/>
    </row>
    <row r="74" spans="2:11" x14ac:dyDescent="0.2">
      <c r="B74" s="72" t="s">
        <v>885</v>
      </c>
      <c r="C74" s="57"/>
      <c r="D74" s="57"/>
      <c r="E74" s="57"/>
      <c r="F74" s="57"/>
      <c r="G74" s="57"/>
      <c r="H74" s="57"/>
      <c r="I74" s="57"/>
      <c r="J74" s="58">
        <f>1</f>
        <v>1</v>
      </c>
      <c r="K74" s="57"/>
    </row>
    <row r="75" spans="2:11" x14ac:dyDescent="0.2">
      <c r="B75" s="45" t="s">
        <v>343</v>
      </c>
      <c r="C75" s="57"/>
      <c r="D75" s="57"/>
      <c r="E75" s="57"/>
      <c r="F75" s="57"/>
      <c r="G75" s="57"/>
      <c r="H75" s="57"/>
      <c r="I75" s="57">
        <f>1</f>
        <v>1</v>
      </c>
      <c r="J75" s="58"/>
      <c r="K75" s="57"/>
    </row>
    <row r="76" spans="2:11" x14ac:dyDescent="0.2">
      <c r="B76" s="76" t="s">
        <v>937</v>
      </c>
      <c r="C76" s="57">
        <f>1</f>
        <v>1</v>
      </c>
      <c r="D76" s="57">
        <v>1</v>
      </c>
      <c r="E76" s="57"/>
      <c r="F76" s="57"/>
      <c r="G76" s="57"/>
      <c r="H76" s="57"/>
      <c r="I76" s="57"/>
      <c r="J76" s="58"/>
      <c r="K76" s="57"/>
    </row>
    <row r="77" spans="2:11" x14ac:dyDescent="0.2">
      <c r="B77" s="76" t="s">
        <v>938</v>
      </c>
      <c r="C77" s="57">
        <f>1</f>
        <v>1</v>
      </c>
      <c r="D77" s="57">
        <v>1</v>
      </c>
      <c r="E77" s="57"/>
      <c r="F77" s="57"/>
      <c r="G77" s="57"/>
      <c r="H77" s="57"/>
      <c r="I77" s="57"/>
      <c r="J77" s="58"/>
      <c r="K77" s="57"/>
    </row>
    <row r="78" spans="2:11" x14ac:dyDescent="0.2">
      <c r="B78" s="48" t="s">
        <v>519</v>
      </c>
      <c r="C78" s="57"/>
      <c r="D78" s="57">
        <f>1</f>
        <v>1</v>
      </c>
      <c r="E78" s="57"/>
      <c r="F78" s="57"/>
      <c r="G78" s="57"/>
      <c r="H78" s="57"/>
      <c r="I78" s="57"/>
      <c r="J78" s="58"/>
      <c r="K78" s="57"/>
    </row>
    <row r="79" spans="2:11" x14ac:dyDescent="0.2">
      <c r="B79" s="48" t="s">
        <v>906</v>
      </c>
      <c r="C79" s="57">
        <v>1</v>
      </c>
      <c r="D79" s="57">
        <v>1</v>
      </c>
      <c r="E79" s="57"/>
      <c r="F79" s="57"/>
      <c r="G79" s="57"/>
      <c r="H79" s="57"/>
      <c r="I79" s="57"/>
      <c r="J79" s="58">
        <f>1</f>
        <v>1</v>
      </c>
      <c r="K79" s="57"/>
    </row>
    <row r="80" spans="2:11" x14ac:dyDescent="0.2">
      <c r="B80" s="45" t="s">
        <v>308</v>
      </c>
      <c r="C80" s="57"/>
      <c r="D80" s="57"/>
      <c r="E80" s="57"/>
      <c r="F80" s="57"/>
      <c r="G80" s="57"/>
      <c r="H80" s="57">
        <f>1</f>
        <v>1</v>
      </c>
      <c r="I80" s="57"/>
      <c r="J80" s="58"/>
      <c r="K80" s="57"/>
    </row>
    <row r="81" spans="2:11" x14ac:dyDescent="0.2">
      <c r="B81" s="45" t="s">
        <v>292</v>
      </c>
      <c r="C81" s="57"/>
      <c r="D81" s="57"/>
      <c r="E81" s="57"/>
      <c r="F81" s="57"/>
      <c r="G81" s="57">
        <f>1</f>
        <v>1</v>
      </c>
      <c r="H81" s="57"/>
      <c r="I81" s="57"/>
      <c r="J81" s="58"/>
      <c r="K81" s="57"/>
    </row>
    <row r="82" spans="2:11" x14ac:dyDescent="0.2">
      <c r="B82" s="45" t="s">
        <v>941</v>
      </c>
      <c r="C82" s="57"/>
      <c r="D82" s="57"/>
      <c r="E82" s="57"/>
      <c r="F82" s="57"/>
      <c r="G82" s="57"/>
      <c r="H82" s="57">
        <v>1</v>
      </c>
      <c r="I82" s="57"/>
      <c r="J82" s="58"/>
      <c r="K82" s="57"/>
    </row>
    <row r="83" spans="2:11" x14ac:dyDescent="0.2">
      <c r="B83" s="45" t="s">
        <v>282</v>
      </c>
      <c r="C83" s="57"/>
      <c r="D83" s="57"/>
      <c r="E83" s="57"/>
      <c r="F83" s="57"/>
      <c r="G83" s="57">
        <f>1</f>
        <v>1</v>
      </c>
      <c r="H83" s="57"/>
      <c r="I83" s="57"/>
      <c r="J83" s="58"/>
      <c r="K83" s="57"/>
    </row>
    <row r="84" spans="2:11" x14ac:dyDescent="0.2">
      <c r="B84" s="45" t="s">
        <v>286</v>
      </c>
      <c r="C84" s="57"/>
      <c r="D84" s="57"/>
      <c r="E84" s="57"/>
      <c r="F84" s="57"/>
      <c r="G84" s="57">
        <f>1</f>
        <v>1</v>
      </c>
      <c r="H84" s="57"/>
      <c r="I84" s="57"/>
      <c r="J84" s="58"/>
      <c r="K84" s="57"/>
    </row>
    <row r="85" spans="2:11" x14ac:dyDescent="0.2">
      <c r="B85" s="48" t="s">
        <v>254</v>
      </c>
      <c r="C85" s="57"/>
      <c r="D85" s="57"/>
      <c r="E85" s="57"/>
      <c r="F85" s="57"/>
      <c r="G85" s="57">
        <f>1</f>
        <v>1</v>
      </c>
      <c r="H85" s="57"/>
      <c r="I85" s="57"/>
      <c r="J85" s="58"/>
      <c r="K85" s="57"/>
    </row>
    <row r="86" spans="2:11" x14ac:dyDescent="0.2">
      <c r="B86" s="48" t="s">
        <v>250</v>
      </c>
      <c r="C86" s="57"/>
      <c r="D86" s="57"/>
      <c r="E86" s="57"/>
      <c r="F86" s="57"/>
      <c r="G86" s="57">
        <f>1</f>
        <v>1</v>
      </c>
      <c r="H86" s="57"/>
      <c r="I86" s="57"/>
      <c r="J86" s="58"/>
      <c r="K86" s="57"/>
    </row>
    <row r="87" spans="2:11" x14ac:dyDescent="0.2">
      <c r="B87" s="48" t="s">
        <v>310</v>
      </c>
      <c r="C87" s="57"/>
      <c r="D87" s="57"/>
      <c r="E87" s="57"/>
      <c r="F87" s="57"/>
      <c r="G87" s="57"/>
      <c r="H87" s="57">
        <f>1</f>
        <v>1</v>
      </c>
      <c r="I87" s="57"/>
      <c r="J87" s="58"/>
      <c r="K87" s="57"/>
    </row>
    <row r="88" spans="2:11" x14ac:dyDescent="0.2">
      <c r="B88" s="48" t="s">
        <v>312</v>
      </c>
      <c r="C88" s="57"/>
      <c r="D88" s="57"/>
      <c r="E88" s="57"/>
      <c r="F88" s="57"/>
      <c r="G88" s="57"/>
      <c r="H88" s="57">
        <f>1</f>
        <v>1</v>
      </c>
      <c r="I88" s="57"/>
      <c r="J88" s="58"/>
      <c r="K88" s="57"/>
    </row>
    <row r="89" spans="2:11" x14ac:dyDescent="0.2">
      <c r="B89" s="45" t="s">
        <v>338</v>
      </c>
      <c r="C89" s="57"/>
      <c r="D89" s="57"/>
      <c r="E89" s="57"/>
      <c r="F89" s="57"/>
      <c r="G89" s="57"/>
      <c r="H89" s="57"/>
      <c r="I89" s="57">
        <f>1</f>
        <v>1</v>
      </c>
      <c r="J89" s="58"/>
      <c r="K89" s="57"/>
    </row>
    <row r="90" spans="2:11" x14ac:dyDescent="0.2">
      <c r="B90" s="72" t="s">
        <v>395</v>
      </c>
      <c r="C90" s="57"/>
      <c r="D90" s="57"/>
      <c r="E90" s="57"/>
      <c r="F90" s="57"/>
      <c r="G90" s="57"/>
      <c r="H90" s="57"/>
      <c r="I90" s="57"/>
      <c r="J90" s="58">
        <f>1</f>
        <v>1</v>
      </c>
      <c r="K90" s="57"/>
    </row>
    <row r="91" spans="2:11" x14ac:dyDescent="0.2">
      <c r="B91" s="72" t="s">
        <v>919</v>
      </c>
      <c r="C91" s="57"/>
      <c r="D91" s="57">
        <v>1</v>
      </c>
      <c r="E91" s="57"/>
      <c r="F91" s="57"/>
      <c r="G91" s="57"/>
      <c r="H91" s="57"/>
      <c r="I91" s="57"/>
      <c r="J91" s="58">
        <f>1</f>
        <v>1</v>
      </c>
      <c r="K91" s="57"/>
    </row>
    <row r="92" spans="2:11" x14ac:dyDescent="0.2">
      <c r="B92" s="72" t="s">
        <v>962</v>
      </c>
      <c r="C92" s="57"/>
      <c r="D92" s="57"/>
      <c r="E92" s="57"/>
      <c r="F92" s="57"/>
      <c r="G92" s="57"/>
      <c r="H92" s="57"/>
      <c r="I92" s="57"/>
      <c r="J92" s="58"/>
      <c r="K92" s="57">
        <v>1</v>
      </c>
    </row>
    <row r="93" spans="2:11" x14ac:dyDescent="0.2">
      <c r="B93" s="72" t="s">
        <v>943</v>
      </c>
      <c r="C93" s="57"/>
      <c r="D93" s="57"/>
      <c r="E93" s="57">
        <v>1</v>
      </c>
      <c r="F93" s="57"/>
      <c r="G93" s="57"/>
      <c r="H93" s="57"/>
      <c r="I93" s="57"/>
      <c r="J93" s="58"/>
      <c r="K93" s="57">
        <v>1</v>
      </c>
    </row>
    <row r="94" spans="2:11" x14ac:dyDescent="0.2">
      <c r="B94" s="72" t="s">
        <v>895</v>
      </c>
      <c r="C94" s="57"/>
      <c r="D94" s="57"/>
      <c r="E94" s="57"/>
      <c r="F94" s="57"/>
      <c r="G94" s="57"/>
      <c r="H94" s="57"/>
      <c r="I94" s="57"/>
      <c r="J94" s="58">
        <f>1</f>
        <v>1</v>
      </c>
      <c r="K94" s="57"/>
    </row>
    <row r="95" spans="2:11" x14ac:dyDescent="0.2">
      <c r="B95" s="72" t="s">
        <v>880</v>
      </c>
      <c r="C95" s="57"/>
      <c r="D95" s="57"/>
      <c r="E95" s="57"/>
      <c r="F95" s="57"/>
      <c r="G95" s="57"/>
      <c r="H95" s="57"/>
      <c r="I95" s="57">
        <f>1</f>
        <v>1</v>
      </c>
      <c r="J95" s="58"/>
      <c r="K95" s="57"/>
    </row>
    <row r="96" spans="2:11" x14ac:dyDescent="0.2">
      <c r="B96" s="47" t="s">
        <v>451</v>
      </c>
      <c r="C96" s="57"/>
      <c r="D96" s="57"/>
      <c r="E96" s="57"/>
      <c r="F96" s="57"/>
      <c r="G96" s="57"/>
      <c r="H96" s="57"/>
      <c r="I96" s="57"/>
      <c r="J96" s="58"/>
      <c r="K96" s="57">
        <f>1</f>
        <v>1</v>
      </c>
    </row>
    <row r="97" spans="2:11" x14ac:dyDescent="0.2">
      <c r="B97" s="70" t="s">
        <v>546</v>
      </c>
      <c r="C97" s="57">
        <f>1</f>
        <v>1</v>
      </c>
      <c r="D97" s="57"/>
      <c r="E97" s="57"/>
      <c r="F97" s="57"/>
      <c r="G97" s="57"/>
      <c r="H97" s="57"/>
      <c r="I97" s="57"/>
      <c r="J97" s="58"/>
      <c r="K97" s="57"/>
    </row>
    <row r="98" spans="2:11" x14ac:dyDescent="0.2">
      <c r="B98" s="70" t="s">
        <v>547</v>
      </c>
      <c r="C98" s="57">
        <f>1</f>
        <v>1</v>
      </c>
      <c r="D98" s="57"/>
      <c r="E98" s="57"/>
      <c r="F98" s="57"/>
      <c r="G98" s="57"/>
      <c r="H98" s="57"/>
      <c r="I98" s="57"/>
      <c r="J98" s="58"/>
      <c r="K98" s="57"/>
    </row>
    <row r="99" spans="2:11" x14ac:dyDescent="0.2">
      <c r="B99" s="70" t="s">
        <v>64</v>
      </c>
      <c r="C99" s="57">
        <f>1</f>
        <v>1</v>
      </c>
      <c r="D99" s="57"/>
      <c r="E99" s="57"/>
      <c r="F99" s="57"/>
      <c r="G99" s="57"/>
      <c r="H99" s="57"/>
      <c r="I99" s="57"/>
      <c r="J99" s="58"/>
      <c r="K99" s="57"/>
    </row>
    <row r="100" spans="2:11" x14ac:dyDescent="0.2">
      <c r="B100" s="70" t="s">
        <v>66</v>
      </c>
      <c r="C100" s="57">
        <f>1</f>
        <v>1</v>
      </c>
      <c r="D100" s="57"/>
      <c r="E100" s="57"/>
      <c r="F100" s="57"/>
      <c r="G100" s="57"/>
      <c r="H100" s="57"/>
      <c r="I100" s="57"/>
      <c r="J100" s="58"/>
      <c r="K100" s="57"/>
    </row>
    <row r="101" spans="2:11" x14ac:dyDescent="0.2">
      <c r="B101" s="70" t="s">
        <v>35</v>
      </c>
      <c r="C101" s="57">
        <f>1</f>
        <v>1</v>
      </c>
      <c r="D101" s="57"/>
      <c r="E101" s="57"/>
      <c r="F101" s="57"/>
      <c r="G101" s="57"/>
      <c r="H101" s="57"/>
      <c r="I101" s="57"/>
      <c r="J101" s="58"/>
      <c r="K101" s="57"/>
    </row>
    <row r="102" spans="2:11" x14ac:dyDescent="0.2">
      <c r="B102" s="71" t="s">
        <v>69</v>
      </c>
      <c r="C102" s="57">
        <f>1</f>
        <v>1</v>
      </c>
      <c r="D102" s="57"/>
      <c r="E102" s="57"/>
      <c r="F102" s="57"/>
      <c r="G102" s="57"/>
      <c r="H102" s="57"/>
      <c r="I102" s="57">
        <v>1</v>
      </c>
      <c r="J102" s="58"/>
      <c r="K102" s="57"/>
    </row>
    <row r="103" spans="2:11" x14ac:dyDescent="0.2">
      <c r="B103" s="48" t="s">
        <v>142</v>
      </c>
      <c r="C103" s="57"/>
      <c r="D103" s="57">
        <f>1</f>
        <v>1</v>
      </c>
      <c r="E103" s="57"/>
      <c r="F103" s="57"/>
      <c r="G103" s="57"/>
      <c r="H103" s="57"/>
      <c r="I103" s="57"/>
      <c r="J103" s="58"/>
      <c r="K103" s="57"/>
    </row>
    <row r="104" spans="2:11" x14ac:dyDescent="0.2">
      <c r="B104" s="48" t="s">
        <v>314</v>
      </c>
      <c r="C104" s="57"/>
      <c r="D104" s="57"/>
      <c r="E104" s="57"/>
      <c r="F104" s="57"/>
      <c r="G104" s="57"/>
      <c r="H104" s="57">
        <f>1</f>
        <v>1</v>
      </c>
      <c r="I104" s="57"/>
      <c r="J104" s="58"/>
      <c r="K104" s="57"/>
    </row>
    <row r="105" spans="2:11" x14ac:dyDescent="0.2">
      <c r="B105" s="48" t="s">
        <v>316</v>
      </c>
      <c r="C105" s="57"/>
      <c r="D105" s="57"/>
      <c r="E105" s="57"/>
      <c r="F105" s="57"/>
      <c r="G105" s="57"/>
      <c r="H105" s="57">
        <f>1</f>
        <v>1</v>
      </c>
      <c r="I105" s="57"/>
      <c r="J105" s="58"/>
      <c r="K105" s="57"/>
    </row>
    <row r="106" spans="2:11" x14ac:dyDescent="0.2">
      <c r="B106" s="45" t="s">
        <v>278</v>
      </c>
      <c r="C106" s="57"/>
      <c r="D106" s="57"/>
      <c r="E106" s="57"/>
      <c r="F106" s="57"/>
      <c r="G106" s="57">
        <f>1</f>
        <v>1</v>
      </c>
      <c r="H106" s="57"/>
      <c r="I106" s="57"/>
      <c r="J106" s="58"/>
      <c r="K106" s="57"/>
    </row>
    <row r="107" spans="2:11" x14ac:dyDescent="0.2">
      <c r="B107" s="70" t="s">
        <v>71</v>
      </c>
      <c r="C107" s="57">
        <f>1</f>
        <v>1</v>
      </c>
      <c r="D107" s="57"/>
      <c r="E107" s="57"/>
      <c r="F107" s="57"/>
      <c r="G107" s="57"/>
      <c r="H107" s="57"/>
      <c r="I107" s="57"/>
      <c r="J107" s="58"/>
      <c r="K107" s="57"/>
    </row>
    <row r="108" spans="2:11" x14ac:dyDescent="0.2">
      <c r="B108" s="46" t="s">
        <v>452</v>
      </c>
      <c r="C108" s="57"/>
      <c r="D108" s="57"/>
      <c r="E108" s="57"/>
      <c r="F108" s="57"/>
      <c r="G108" s="57"/>
      <c r="H108" s="57"/>
      <c r="I108" s="57"/>
      <c r="J108" s="58"/>
      <c r="K108" s="57">
        <f>1</f>
        <v>1</v>
      </c>
    </row>
    <row r="109" spans="2:11" x14ac:dyDescent="0.2">
      <c r="B109" s="46" t="s">
        <v>453</v>
      </c>
      <c r="C109" s="57"/>
      <c r="D109" s="57"/>
      <c r="E109" s="57"/>
      <c r="F109" s="57"/>
      <c r="G109" s="57"/>
      <c r="H109" s="57"/>
      <c r="I109" s="57"/>
      <c r="J109" s="58"/>
      <c r="K109" s="57">
        <f>1</f>
        <v>1</v>
      </c>
    </row>
    <row r="110" spans="2:11" x14ac:dyDescent="0.2">
      <c r="B110" s="48" t="s">
        <v>300</v>
      </c>
      <c r="C110" s="57"/>
      <c r="D110" s="57"/>
      <c r="E110" s="57"/>
      <c r="F110" s="57"/>
      <c r="G110" s="57">
        <f>1</f>
        <v>1</v>
      </c>
      <c r="H110" s="57"/>
      <c r="I110" s="57"/>
      <c r="J110" s="58"/>
      <c r="K110" s="57"/>
    </row>
    <row r="111" spans="2:11" x14ac:dyDescent="0.2">
      <c r="B111" s="71" t="s">
        <v>73</v>
      </c>
      <c r="C111" s="57">
        <f>1</f>
        <v>1</v>
      </c>
      <c r="D111" s="57"/>
      <c r="E111" s="57"/>
      <c r="F111" s="57"/>
      <c r="G111" s="57"/>
      <c r="H111" s="57"/>
      <c r="I111" s="57"/>
      <c r="J111" s="58"/>
      <c r="K111" s="57"/>
    </row>
    <row r="112" spans="2:11" x14ac:dyDescent="0.2">
      <c r="B112" s="46" t="s">
        <v>276</v>
      </c>
      <c r="C112" s="57"/>
      <c r="D112" s="57"/>
      <c r="E112" s="57"/>
      <c r="F112" s="57"/>
      <c r="G112" s="57">
        <f>1</f>
        <v>1</v>
      </c>
      <c r="H112" s="57"/>
      <c r="I112" s="57"/>
      <c r="J112" s="58"/>
      <c r="K112" s="57"/>
    </row>
    <row r="113" spans="2:11" x14ac:dyDescent="0.2">
      <c r="B113" s="48" t="s">
        <v>272</v>
      </c>
      <c r="C113" s="57"/>
      <c r="D113" s="57"/>
      <c r="E113" s="57"/>
      <c r="F113" s="57"/>
      <c r="G113" s="57">
        <f>1</f>
        <v>1</v>
      </c>
      <c r="H113" s="57"/>
      <c r="I113" s="57"/>
      <c r="J113" s="58"/>
      <c r="K113" s="57"/>
    </row>
    <row r="114" spans="2:11" x14ac:dyDescent="0.2">
      <c r="B114" s="70" t="s">
        <v>75</v>
      </c>
      <c r="C114" s="57">
        <f>1</f>
        <v>1</v>
      </c>
      <c r="D114" s="57"/>
      <c r="E114" s="57"/>
      <c r="F114" s="57"/>
      <c r="G114" s="57"/>
      <c r="H114" s="57"/>
      <c r="I114" s="57"/>
      <c r="J114" s="58">
        <f>1</f>
        <v>1</v>
      </c>
      <c r="K114" s="57"/>
    </row>
    <row r="115" spans="2:11" x14ac:dyDescent="0.2">
      <c r="B115" s="46" t="s">
        <v>318</v>
      </c>
      <c r="C115" s="57"/>
      <c r="D115" s="57"/>
      <c r="E115" s="57"/>
      <c r="F115" s="57"/>
      <c r="G115" s="57"/>
      <c r="H115" s="57">
        <f>1</f>
        <v>1</v>
      </c>
      <c r="I115" s="57"/>
      <c r="J115" s="58">
        <f>1</f>
        <v>1</v>
      </c>
      <c r="K115" s="57"/>
    </row>
    <row r="116" spans="2:11" x14ac:dyDescent="0.2">
      <c r="B116" s="72" t="s">
        <v>875</v>
      </c>
      <c r="C116" s="57"/>
      <c r="D116" s="57"/>
      <c r="E116" s="57"/>
      <c r="F116" s="57"/>
      <c r="G116" s="57"/>
      <c r="H116" s="57">
        <v>1</v>
      </c>
      <c r="I116" s="57"/>
      <c r="J116" s="58">
        <f>1</f>
        <v>1</v>
      </c>
      <c r="K116" s="57"/>
    </row>
    <row r="117" spans="2:11" x14ac:dyDescent="0.2">
      <c r="B117" s="46" t="s">
        <v>268</v>
      </c>
      <c r="C117" s="57"/>
      <c r="D117" s="57"/>
      <c r="E117" s="57"/>
      <c r="F117" s="57"/>
      <c r="G117" s="57">
        <f>1</f>
        <v>1</v>
      </c>
      <c r="H117" s="57"/>
      <c r="I117" s="57"/>
      <c r="J117" s="58"/>
      <c r="K117" s="57"/>
    </row>
    <row r="118" spans="2:11" x14ac:dyDescent="0.2">
      <c r="B118" s="48" t="s">
        <v>264</v>
      </c>
      <c r="C118" s="57"/>
      <c r="D118" s="57"/>
      <c r="E118" s="57"/>
      <c r="F118" s="57"/>
      <c r="G118" s="57">
        <f>1</f>
        <v>1</v>
      </c>
      <c r="H118" s="57"/>
      <c r="I118" s="57"/>
      <c r="J118" s="58"/>
      <c r="K118" s="57"/>
    </row>
    <row r="119" spans="2:11" x14ac:dyDescent="0.2">
      <c r="B119" s="48" t="s">
        <v>266</v>
      </c>
      <c r="C119" s="57"/>
      <c r="D119" s="57"/>
      <c r="E119" s="57"/>
      <c r="F119" s="57"/>
      <c r="G119" s="57">
        <f>1</f>
        <v>1</v>
      </c>
      <c r="H119" s="57"/>
      <c r="I119" s="57"/>
      <c r="J119" s="58"/>
      <c r="K119" s="57"/>
    </row>
    <row r="120" spans="2:11" x14ac:dyDescent="0.2">
      <c r="B120" s="70" t="s">
        <v>77</v>
      </c>
      <c r="C120" s="57">
        <f>1</f>
        <v>1</v>
      </c>
      <c r="D120" s="57"/>
      <c r="E120" s="57"/>
      <c r="F120" s="57"/>
      <c r="G120" s="57"/>
      <c r="H120" s="57"/>
      <c r="I120" s="57">
        <v>1</v>
      </c>
      <c r="J120" s="58"/>
      <c r="K120" s="57"/>
    </row>
    <row r="121" spans="2:11" x14ac:dyDescent="0.2">
      <c r="B121" s="45" t="s">
        <v>917</v>
      </c>
      <c r="C121" s="57"/>
      <c r="D121" s="57"/>
      <c r="E121" s="57"/>
      <c r="F121" s="57">
        <f>1</f>
        <v>1</v>
      </c>
      <c r="G121" s="57"/>
      <c r="H121" s="57"/>
      <c r="I121" s="57"/>
      <c r="J121" s="58"/>
      <c r="K121" s="57"/>
    </row>
    <row r="122" spans="2:11" x14ac:dyDescent="0.2">
      <c r="B122" s="45" t="s">
        <v>144</v>
      </c>
      <c r="C122" s="57"/>
      <c r="D122" s="57">
        <f>1</f>
        <v>1</v>
      </c>
      <c r="E122" s="57"/>
      <c r="F122" s="57"/>
      <c r="G122" s="57"/>
      <c r="H122" s="57"/>
      <c r="I122" s="57"/>
      <c r="J122" s="58"/>
      <c r="K122" s="57"/>
    </row>
    <row r="123" spans="2:11" x14ac:dyDescent="0.2">
      <c r="B123" s="48" t="s">
        <v>345</v>
      </c>
      <c r="C123" s="57"/>
      <c r="D123" s="57"/>
      <c r="E123" s="57"/>
      <c r="F123" s="57"/>
      <c r="G123" s="57"/>
      <c r="H123" s="57"/>
      <c r="I123" s="57">
        <f>1</f>
        <v>1</v>
      </c>
      <c r="J123" s="58"/>
      <c r="K123" s="57"/>
    </row>
    <row r="124" spans="2:11" x14ac:dyDescent="0.2">
      <c r="B124" s="48" t="s">
        <v>320</v>
      </c>
      <c r="C124" s="57"/>
      <c r="D124" s="57"/>
      <c r="E124" s="57"/>
      <c r="F124" s="57"/>
      <c r="G124" s="57"/>
      <c r="H124" s="57">
        <f>1</f>
        <v>1</v>
      </c>
      <c r="I124" s="57"/>
      <c r="J124" s="58"/>
      <c r="K124" s="57"/>
    </row>
    <row r="125" spans="2:11" x14ac:dyDescent="0.2">
      <c r="B125" s="47" t="s">
        <v>184</v>
      </c>
      <c r="C125" s="57"/>
      <c r="D125" s="57"/>
      <c r="E125" s="57">
        <f>1</f>
        <v>1</v>
      </c>
      <c r="F125" s="57"/>
      <c r="G125" s="57"/>
      <c r="H125" s="57"/>
      <c r="I125" s="57"/>
      <c r="J125" s="58"/>
      <c r="K125" s="57"/>
    </row>
    <row r="126" spans="2:11" x14ac:dyDescent="0.2">
      <c r="B126" s="47" t="s">
        <v>186</v>
      </c>
      <c r="C126" s="57"/>
      <c r="D126" s="57"/>
      <c r="E126" s="57">
        <f>1</f>
        <v>1</v>
      </c>
      <c r="F126" s="57"/>
      <c r="G126" s="57"/>
      <c r="H126" s="57"/>
      <c r="I126" s="57"/>
      <c r="J126" s="58">
        <f>1</f>
        <v>1</v>
      </c>
      <c r="K126" s="57"/>
    </row>
    <row r="127" spans="2:11" x14ac:dyDescent="0.2">
      <c r="B127" s="70" t="s">
        <v>548</v>
      </c>
      <c r="C127" s="57">
        <f>1</f>
        <v>1</v>
      </c>
      <c r="D127" s="57"/>
      <c r="E127" s="57"/>
      <c r="F127" s="57"/>
      <c r="G127" s="57"/>
      <c r="H127" s="57"/>
      <c r="I127" s="57"/>
      <c r="J127" s="58"/>
      <c r="K127" s="57"/>
    </row>
    <row r="128" spans="2:11" x14ac:dyDescent="0.2">
      <c r="B128" s="46" t="s">
        <v>454</v>
      </c>
      <c r="C128" s="57"/>
      <c r="D128" s="57"/>
      <c r="E128" s="57"/>
      <c r="F128" s="57"/>
      <c r="G128" s="57"/>
      <c r="H128" s="57"/>
      <c r="I128" s="57"/>
      <c r="J128" s="58"/>
      <c r="K128" s="57">
        <f>1</f>
        <v>1</v>
      </c>
    </row>
    <row r="129" spans="2:11" x14ac:dyDescent="0.2">
      <c r="B129" s="48" t="s">
        <v>322</v>
      </c>
      <c r="C129" s="57"/>
      <c r="D129" s="57"/>
      <c r="E129" s="57"/>
      <c r="F129" s="57"/>
      <c r="G129" s="57"/>
      <c r="H129" s="57">
        <f>1</f>
        <v>1</v>
      </c>
      <c r="I129" s="57"/>
      <c r="J129" s="58"/>
      <c r="K129" s="57"/>
    </row>
    <row r="130" spans="2:11" x14ac:dyDescent="0.2">
      <c r="B130" s="48" t="s">
        <v>232</v>
      </c>
      <c r="C130" s="57"/>
      <c r="D130" s="57"/>
      <c r="E130" s="57"/>
      <c r="F130" s="57">
        <f>1</f>
        <v>1</v>
      </c>
      <c r="G130" s="57"/>
      <c r="H130" s="57">
        <v>1</v>
      </c>
      <c r="I130" s="57"/>
      <c r="J130" s="58"/>
      <c r="K130" s="57"/>
    </row>
    <row r="131" spans="2:11" x14ac:dyDescent="0.2">
      <c r="B131" s="45" t="s">
        <v>230</v>
      </c>
      <c r="C131" s="57"/>
      <c r="D131" s="57"/>
      <c r="E131" s="57"/>
      <c r="F131" s="57">
        <f>1</f>
        <v>1</v>
      </c>
      <c r="G131" s="57"/>
      <c r="H131" s="57">
        <v>1</v>
      </c>
      <c r="I131" s="57"/>
      <c r="J131" s="58"/>
      <c r="K131" s="57"/>
    </row>
    <row r="132" spans="2:11" x14ac:dyDescent="0.2">
      <c r="B132" s="47" t="s">
        <v>234</v>
      </c>
      <c r="C132" s="57"/>
      <c r="D132" s="57"/>
      <c r="E132" s="57"/>
      <c r="F132" s="57">
        <f>1</f>
        <v>1</v>
      </c>
      <c r="G132" s="57"/>
      <c r="H132" s="57">
        <v>1</v>
      </c>
      <c r="I132" s="57"/>
      <c r="J132" s="58"/>
      <c r="K132" s="57"/>
    </row>
    <row r="133" spans="2:11" x14ac:dyDescent="0.2">
      <c r="B133" s="48" t="s">
        <v>347</v>
      </c>
      <c r="C133" s="57"/>
      <c r="D133" s="57"/>
      <c r="E133" s="57"/>
      <c r="F133" s="57"/>
      <c r="G133" s="57"/>
      <c r="H133" s="57"/>
      <c r="I133" s="57">
        <f>1</f>
        <v>1</v>
      </c>
      <c r="J133" s="58"/>
      <c r="K133" s="57"/>
    </row>
    <row r="134" spans="2:11" x14ac:dyDescent="0.2">
      <c r="B134" s="46" t="s">
        <v>288</v>
      </c>
      <c r="C134" s="57"/>
      <c r="D134" s="57"/>
      <c r="E134" s="57"/>
      <c r="F134" s="57"/>
      <c r="G134" s="57">
        <f>1</f>
        <v>1</v>
      </c>
      <c r="H134" s="57"/>
      <c r="I134" s="57"/>
      <c r="J134" s="58"/>
      <c r="K134" s="57"/>
    </row>
    <row r="135" spans="2:11" x14ac:dyDescent="0.2">
      <c r="B135" s="46" t="s">
        <v>975</v>
      </c>
      <c r="C135" s="57"/>
      <c r="D135" s="57"/>
      <c r="E135" s="57"/>
      <c r="F135" s="57"/>
      <c r="G135" s="57"/>
      <c r="H135" s="57">
        <v>1</v>
      </c>
      <c r="I135" s="57"/>
      <c r="J135" s="58">
        <f>1</f>
        <v>1</v>
      </c>
      <c r="K135" s="57"/>
    </row>
    <row r="136" spans="2:11" x14ac:dyDescent="0.2">
      <c r="B136" s="47" t="s">
        <v>188</v>
      </c>
      <c r="C136" s="57"/>
      <c r="D136" s="57"/>
      <c r="E136" s="57">
        <f>1</f>
        <v>1</v>
      </c>
      <c r="F136" s="57"/>
      <c r="G136" s="57"/>
      <c r="H136" s="57"/>
      <c r="I136" s="57"/>
      <c r="J136" s="58"/>
      <c r="K136" s="57"/>
    </row>
    <row r="137" spans="2:11" x14ac:dyDescent="0.2">
      <c r="B137" s="48" t="s">
        <v>10</v>
      </c>
      <c r="C137" s="57"/>
      <c r="D137" s="57"/>
      <c r="E137" s="57"/>
      <c r="F137" s="57"/>
      <c r="G137" s="57"/>
      <c r="H137" s="57"/>
      <c r="I137" s="57">
        <f>1</f>
        <v>1</v>
      </c>
      <c r="J137" s="58"/>
      <c r="K137" s="57"/>
    </row>
    <row r="138" spans="2:11" x14ac:dyDescent="0.2">
      <c r="B138" s="48" t="s">
        <v>899</v>
      </c>
      <c r="C138" s="57">
        <v>1</v>
      </c>
      <c r="D138" s="57"/>
      <c r="E138" s="57"/>
      <c r="F138" s="57"/>
      <c r="G138" s="57"/>
      <c r="H138" s="57"/>
      <c r="I138" s="57"/>
      <c r="J138" s="58"/>
      <c r="K138" s="57"/>
    </row>
    <row r="139" spans="2:11" x14ac:dyDescent="0.2">
      <c r="B139" s="71" t="s">
        <v>82</v>
      </c>
      <c r="C139" s="57">
        <f>1</f>
        <v>1</v>
      </c>
      <c r="D139" s="57">
        <v>1</v>
      </c>
      <c r="E139" s="57"/>
      <c r="F139" s="57">
        <v>1</v>
      </c>
      <c r="G139" s="57"/>
      <c r="H139" s="57"/>
      <c r="I139" s="57"/>
      <c r="J139" s="58"/>
      <c r="K139" s="57"/>
    </row>
    <row r="140" spans="2:11" x14ac:dyDescent="0.2">
      <c r="B140" s="70" t="s">
        <v>80</v>
      </c>
      <c r="C140" s="57">
        <f>1</f>
        <v>1</v>
      </c>
      <c r="D140" s="57">
        <v>1</v>
      </c>
      <c r="E140" s="57"/>
      <c r="F140" s="57">
        <v>1</v>
      </c>
      <c r="G140" s="57"/>
      <c r="H140" s="57"/>
      <c r="I140" s="57"/>
      <c r="J140" s="58"/>
      <c r="K140" s="57"/>
    </row>
    <row r="141" spans="2:11" x14ac:dyDescent="0.2">
      <c r="B141" s="45" t="s">
        <v>236</v>
      </c>
      <c r="C141" s="57"/>
      <c r="D141" s="57"/>
      <c r="E141" s="57"/>
      <c r="F141" s="57">
        <f>1</f>
        <v>1</v>
      </c>
      <c r="G141" s="57"/>
      <c r="H141" s="57"/>
      <c r="I141" s="57"/>
      <c r="J141" s="58"/>
      <c r="K141" s="57"/>
    </row>
    <row r="142" spans="2:11" x14ac:dyDescent="0.2">
      <c r="B142" s="76" t="s">
        <v>84</v>
      </c>
      <c r="C142" s="57">
        <f>1</f>
        <v>1</v>
      </c>
      <c r="D142" s="57"/>
      <c r="E142" s="57"/>
      <c r="F142" s="57"/>
      <c r="G142" s="57"/>
      <c r="H142" s="57"/>
      <c r="I142" s="57"/>
      <c r="J142" s="58"/>
      <c r="K142" s="57"/>
    </row>
    <row r="143" spans="2:11" x14ac:dyDescent="0.2">
      <c r="B143" s="76" t="s">
        <v>914</v>
      </c>
      <c r="C143" s="57">
        <f>1</f>
        <v>1</v>
      </c>
      <c r="D143" s="57"/>
      <c r="E143" s="57"/>
      <c r="F143" s="57"/>
      <c r="G143" s="57"/>
      <c r="H143" s="57"/>
      <c r="I143" s="57"/>
      <c r="J143" s="58"/>
      <c r="K143" s="57"/>
    </row>
    <row r="144" spans="2:11" x14ac:dyDescent="0.2">
      <c r="B144" s="48" t="s">
        <v>296</v>
      </c>
      <c r="C144" s="57"/>
      <c r="D144" s="57"/>
      <c r="E144" s="57"/>
      <c r="F144" s="57"/>
      <c r="G144" s="57">
        <f>1</f>
        <v>1</v>
      </c>
      <c r="H144" s="57"/>
      <c r="I144" s="57"/>
      <c r="J144" s="58">
        <f>1</f>
        <v>1</v>
      </c>
      <c r="K144" s="57"/>
    </row>
    <row r="145" spans="2:11" x14ac:dyDescent="0.2">
      <c r="B145" s="76" t="s">
        <v>86</v>
      </c>
      <c r="C145" s="57">
        <f>1</f>
        <v>1</v>
      </c>
      <c r="D145" s="57"/>
      <c r="E145" s="57"/>
      <c r="F145" s="57"/>
      <c r="G145" s="57"/>
      <c r="H145" s="57"/>
      <c r="I145" s="57"/>
      <c r="J145" s="58"/>
      <c r="K145" s="57"/>
    </row>
    <row r="146" spans="2:11" x14ac:dyDescent="0.2">
      <c r="B146" s="76" t="s">
        <v>870</v>
      </c>
      <c r="C146" s="57"/>
      <c r="D146" s="57"/>
      <c r="E146" s="57"/>
      <c r="F146" s="57"/>
      <c r="G146" s="57"/>
      <c r="H146" s="57"/>
      <c r="I146" s="57"/>
      <c r="J146" s="58"/>
      <c r="K146" s="57">
        <v>1</v>
      </c>
    </row>
    <row r="147" spans="2:11" x14ac:dyDescent="0.2">
      <c r="B147" s="45" t="s">
        <v>146</v>
      </c>
      <c r="C147" s="57"/>
      <c r="D147" s="57">
        <f>1</f>
        <v>1</v>
      </c>
      <c r="E147" s="57"/>
      <c r="F147" s="57"/>
      <c r="G147" s="57"/>
      <c r="H147" s="57"/>
      <c r="I147" s="57"/>
      <c r="J147" s="58"/>
      <c r="K147" s="57"/>
    </row>
    <row r="148" spans="2:11" x14ac:dyDescent="0.2">
      <c r="B148" s="45" t="s">
        <v>893</v>
      </c>
      <c r="C148" s="57"/>
      <c r="D148" s="57">
        <v>1</v>
      </c>
      <c r="E148" s="57"/>
      <c r="F148" s="57"/>
      <c r="G148" s="57"/>
      <c r="H148" s="57"/>
      <c r="I148" s="57"/>
      <c r="J148" s="58"/>
      <c r="K148" s="57"/>
    </row>
    <row r="149" spans="2:11" x14ac:dyDescent="0.2">
      <c r="B149" s="48" t="s">
        <v>148</v>
      </c>
      <c r="C149" s="57"/>
      <c r="D149" s="57">
        <f>1</f>
        <v>1</v>
      </c>
      <c r="E149" s="57"/>
      <c r="F149" s="57"/>
      <c r="G149" s="57"/>
      <c r="H149" s="57"/>
      <c r="I149" s="57"/>
      <c r="J149" s="58"/>
      <c r="K149" s="57"/>
    </row>
    <row r="150" spans="2:11" x14ac:dyDescent="0.2">
      <c r="B150" s="48" t="s">
        <v>150</v>
      </c>
      <c r="C150" s="57"/>
      <c r="D150" s="57">
        <f>1</f>
        <v>1</v>
      </c>
      <c r="E150" s="57"/>
      <c r="F150" s="57"/>
      <c r="G150" s="57"/>
      <c r="H150" s="57"/>
      <c r="I150" s="57">
        <v>1</v>
      </c>
      <c r="J150" s="58"/>
      <c r="K150" s="57"/>
    </row>
    <row r="151" spans="2:11" x14ac:dyDescent="0.2">
      <c r="B151" s="47" t="s">
        <v>190</v>
      </c>
      <c r="C151" s="57"/>
      <c r="D151" s="57"/>
      <c r="E151" s="57">
        <f>1</f>
        <v>1</v>
      </c>
      <c r="F151" s="57"/>
      <c r="G151" s="57">
        <v>1</v>
      </c>
      <c r="H151" s="57"/>
      <c r="I151" s="57"/>
      <c r="J151" s="58"/>
      <c r="K151" s="57"/>
    </row>
    <row r="152" spans="2:11" x14ac:dyDescent="0.2">
      <c r="B152" s="45" t="s">
        <v>970</v>
      </c>
      <c r="C152" s="57"/>
      <c r="D152" s="57"/>
      <c r="E152" s="57">
        <v>1</v>
      </c>
      <c r="F152" s="57"/>
      <c r="G152" s="57">
        <f>1</f>
        <v>1</v>
      </c>
      <c r="H152" s="57"/>
      <c r="I152" s="57"/>
      <c r="J152" s="58"/>
      <c r="K152" s="57"/>
    </row>
    <row r="153" spans="2:11" x14ac:dyDescent="0.2">
      <c r="B153" s="45" t="s">
        <v>152</v>
      </c>
      <c r="C153" s="57"/>
      <c r="D153" s="57">
        <f>1</f>
        <v>1</v>
      </c>
      <c r="E153" s="57"/>
      <c r="F153" s="57"/>
      <c r="G153" s="57"/>
      <c r="H153" s="57">
        <v>1</v>
      </c>
      <c r="I153" s="57"/>
      <c r="J153" s="58"/>
      <c r="K153" s="57"/>
    </row>
    <row r="154" spans="2:11" x14ac:dyDescent="0.2">
      <c r="B154" s="45" t="s">
        <v>154</v>
      </c>
      <c r="C154" s="57"/>
      <c r="D154" s="57">
        <f>1</f>
        <v>1</v>
      </c>
      <c r="E154" s="57"/>
      <c r="F154" s="57"/>
      <c r="G154" s="57"/>
      <c r="H154" s="57">
        <v>1</v>
      </c>
      <c r="I154" s="57"/>
      <c r="J154" s="58"/>
      <c r="K154" s="57"/>
    </row>
    <row r="155" spans="2:11" x14ac:dyDescent="0.2">
      <c r="B155" s="70" t="s">
        <v>88</v>
      </c>
      <c r="C155" s="57">
        <f>1</f>
        <v>1</v>
      </c>
      <c r="D155" s="57"/>
      <c r="E155" s="57"/>
      <c r="F155" s="57"/>
      <c r="G155" s="57"/>
      <c r="H155" s="57"/>
      <c r="I155" s="57"/>
      <c r="J155" s="58">
        <v>1</v>
      </c>
      <c r="K155" s="57"/>
    </row>
    <row r="156" spans="2:11" x14ac:dyDescent="0.2">
      <c r="B156" s="70" t="s">
        <v>978</v>
      </c>
      <c r="C156" s="57">
        <v>1</v>
      </c>
      <c r="D156" s="57">
        <v>1</v>
      </c>
      <c r="E156" s="57"/>
      <c r="F156" s="57"/>
      <c r="G156" s="57"/>
      <c r="H156" s="57"/>
      <c r="I156" s="57"/>
      <c r="J156" s="58"/>
      <c r="K156" s="57">
        <v>1</v>
      </c>
    </row>
    <row r="157" spans="2:11" x14ac:dyDescent="0.2">
      <c r="B157" s="46" t="s">
        <v>193</v>
      </c>
      <c r="C157" s="57"/>
      <c r="D157" s="57"/>
      <c r="E157" s="57">
        <f>1</f>
        <v>1</v>
      </c>
      <c r="F157" s="57"/>
      <c r="G157" s="57">
        <v>1</v>
      </c>
      <c r="H157" s="57"/>
      <c r="I157" s="57"/>
      <c r="J157" s="58"/>
      <c r="K157" s="57"/>
    </row>
    <row r="158" spans="2:11" x14ac:dyDescent="0.2">
      <c r="B158" s="46" t="s">
        <v>910</v>
      </c>
      <c r="C158" s="57"/>
      <c r="D158" s="57"/>
      <c r="E158" s="57">
        <f>1</f>
        <v>1</v>
      </c>
      <c r="F158" s="57"/>
      <c r="G158" s="57"/>
      <c r="H158" s="57"/>
      <c r="I158" s="57"/>
      <c r="J158" s="58"/>
      <c r="K158" s="57"/>
    </row>
    <row r="159" spans="2:11" x14ac:dyDescent="0.2">
      <c r="B159" s="46" t="s">
        <v>909</v>
      </c>
      <c r="C159" s="57"/>
      <c r="D159" s="57"/>
      <c r="E159" s="57">
        <f>1</f>
        <v>1</v>
      </c>
      <c r="F159" s="57"/>
      <c r="G159" s="57"/>
      <c r="H159" s="57"/>
      <c r="I159" s="57"/>
      <c r="J159" s="58"/>
      <c r="K159" s="57"/>
    </row>
    <row r="160" spans="2:11" x14ac:dyDescent="0.2">
      <c r="B160" s="46" t="s">
        <v>455</v>
      </c>
      <c r="C160" s="57"/>
      <c r="D160" s="57"/>
      <c r="E160" s="57"/>
      <c r="F160" s="57"/>
      <c r="G160" s="57"/>
      <c r="H160" s="57"/>
      <c r="I160" s="57"/>
      <c r="J160" s="58"/>
      <c r="K160" s="57">
        <f>1</f>
        <v>1</v>
      </c>
    </row>
    <row r="161" spans="2:11" x14ac:dyDescent="0.2">
      <c r="B161" s="46" t="s">
        <v>973</v>
      </c>
      <c r="C161" s="57"/>
      <c r="D161" s="57"/>
      <c r="E161" s="57"/>
      <c r="F161" s="57"/>
      <c r="G161" s="57"/>
      <c r="H161" s="57"/>
      <c r="I161" s="57"/>
      <c r="J161" s="58"/>
      <c r="K161" s="57">
        <v>1</v>
      </c>
    </row>
    <row r="162" spans="2:11" x14ac:dyDescent="0.2">
      <c r="B162" s="46" t="s">
        <v>887</v>
      </c>
      <c r="C162" s="57">
        <v>1</v>
      </c>
      <c r="D162" s="57"/>
      <c r="E162" s="57"/>
      <c r="F162" s="57"/>
      <c r="G162" s="57"/>
      <c r="H162" s="57"/>
      <c r="I162" s="57"/>
      <c r="J162" s="58"/>
      <c r="K162" s="57"/>
    </row>
    <row r="163" spans="2:11" x14ac:dyDescent="0.2">
      <c r="B163" s="46" t="s">
        <v>889</v>
      </c>
      <c r="C163" s="57">
        <v>1</v>
      </c>
      <c r="D163" s="57"/>
      <c r="E163" s="57"/>
      <c r="F163" s="57"/>
      <c r="G163" s="57"/>
      <c r="H163" s="57"/>
      <c r="I163" s="57"/>
      <c r="J163" s="58"/>
      <c r="K163" s="57"/>
    </row>
    <row r="164" spans="2:11" x14ac:dyDescent="0.2">
      <c r="B164" s="76" t="s">
        <v>90</v>
      </c>
      <c r="C164" s="57">
        <f>1</f>
        <v>1</v>
      </c>
      <c r="D164" s="57">
        <v>1</v>
      </c>
      <c r="E164" s="57"/>
      <c r="F164" s="57"/>
      <c r="G164" s="57"/>
      <c r="H164" s="57"/>
      <c r="I164" s="57"/>
      <c r="J164" s="58"/>
      <c r="K164" s="57"/>
    </row>
    <row r="165" spans="2:11" x14ac:dyDescent="0.2">
      <c r="B165" s="76" t="s">
        <v>25</v>
      </c>
      <c r="C165" s="57">
        <f>1</f>
        <v>1</v>
      </c>
      <c r="D165" s="57">
        <v>1</v>
      </c>
      <c r="E165" s="57"/>
      <c r="F165" s="57"/>
      <c r="G165" s="57"/>
      <c r="H165" s="57"/>
      <c r="I165" s="57"/>
      <c r="J165" s="58"/>
      <c r="K165" s="57"/>
    </row>
    <row r="166" spans="2:11" x14ac:dyDescent="0.2">
      <c r="B166" s="47" t="s">
        <v>196</v>
      </c>
      <c r="C166" s="57"/>
      <c r="D166" s="57"/>
      <c r="E166" s="57">
        <f>1</f>
        <v>1</v>
      </c>
      <c r="F166" s="57"/>
      <c r="G166" s="57">
        <v>1</v>
      </c>
      <c r="H166" s="57"/>
      <c r="I166" s="57"/>
      <c r="J166" s="58"/>
      <c r="K166" s="57"/>
    </row>
    <row r="167" spans="2:11" x14ac:dyDescent="0.2">
      <c r="B167" s="46" t="s">
        <v>198</v>
      </c>
      <c r="C167" s="57"/>
      <c r="D167" s="57"/>
      <c r="E167" s="57">
        <f>1</f>
        <v>1</v>
      </c>
      <c r="F167" s="57"/>
      <c r="G167" s="57">
        <v>1</v>
      </c>
      <c r="H167" s="57"/>
      <c r="I167" s="57"/>
      <c r="J167" s="58"/>
      <c r="K167" s="57"/>
    </row>
    <row r="168" spans="2:11" x14ac:dyDescent="0.2">
      <c r="B168" s="46" t="s">
        <v>520</v>
      </c>
      <c r="C168" s="57"/>
      <c r="D168" s="57"/>
      <c r="E168" s="57">
        <f>1</f>
        <v>1</v>
      </c>
      <c r="F168" s="57"/>
      <c r="G168" s="57"/>
      <c r="H168" s="57"/>
      <c r="I168" s="57"/>
      <c r="J168" s="58"/>
      <c r="K168" s="57"/>
    </row>
    <row r="169" spans="2:11" x14ac:dyDescent="0.2">
      <c r="B169" s="46" t="s">
        <v>561</v>
      </c>
      <c r="C169" s="57">
        <v>1</v>
      </c>
      <c r="D169" s="57">
        <v>1</v>
      </c>
      <c r="E169" s="57"/>
      <c r="F169" s="57"/>
      <c r="G169" s="57"/>
      <c r="H169" s="57"/>
      <c r="I169" s="57">
        <v>1</v>
      </c>
      <c r="J169" s="58"/>
      <c r="K169" s="57"/>
    </row>
    <row r="170" spans="2:11" x14ac:dyDescent="0.2">
      <c r="B170" s="45" t="s">
        <v>156</v>
      </c>
      <c r="C170" s="57"/>
      <c r="D170" s="57">
        <f>1</f>
        <v>1</v>
      </c>
      <c r="E170" s="57"/>
      <c r="F170" s="57"/>
      <c r="G170" s="57"/>
      <c r="H170" s="57"/>
      <c r="I170" s="57"/>
      <c r="J170" s="58"/>
      <c r="K170" s="57"/>
    </row>
    <row r="171" spans="2:11" x14ac:dyDescent="0.2">
      <c r="B171" s="48" t="s">
        <v>432</v>
      </c>
      <c r="C171" s="57"/>
      <c r="D171" s="57">
        <f>1</f>
        <v>1</v>
      </c>
      <c r="E171" s="57"/>
      <c r="F171" s="57"/>
      <c r="G171" s="57"/>
      <c r="H171" s="57"/>
      <c r="I171" s="57"/>
      <c r="J171" s="58"/>
      <c r="K171" s="57"/>
    </row>
    <row r="172" spans="2:11" x14ac:dyDescent="0.2">
      <c r="B172" s="48" t="s">
        <v>159</v>
      </c>
      <c r="C172" s="57"/>
      <c r="D172" s="57">
        <f>1</f>
        <v>1</v>
      </c>
      <c r="E172" s="57"/>
      <c r="F172" s="57"/>
      <c r="G172" s="57"/>
      <c r="H172" s="57"/>
      <c r="I172" s="57"/>
      <c r="J172" s="58"/>
      <c r="K172" s="57"/>
    </row>
    <row r="173" spans="2:11" x14ac:dyDescent="0.2">
      <c r="B173" s="48" t="s">
        <v>238</v>
      </c>
      <c r="C173" s="57"/>
      <c r="D173" s="57"/>
      <c r="E173" s="57"/>
      <c r="F173" s="57">
        <f>1</f>
        <v>1</v>
      </c>
      <c r="G173" s="57"/>
      <c r="H173" s="57">
        <v>1</v>
      </c>
      <c r="I173" s="57"/>
      <c r="J173" s="58"/>
      <c r="K173" s="57"/>
    </row>
    <row r="174" spans="2:11" x14ac:dyDescent="0.2">
      <c r="B174" s="47" t="s">
        <v>201</v>
      </c>
      <c r="C174" s="57"/>
      <c r="D174" s="57"/>
      <c r="E174" s="57">
        <f>1</f>
        <v>1</v>
      </c>
      <c r="F174" s="57"/>
      <c r="G174" s="57">
        <v>1</v>
      </c>
      <c r="H174" s="57"/>
      <c r="I174" s="57"/>
      <c r="J174" s="58"/>
      <c r="K174" s="57"/>
    </row>
    <row r="175" spans="2:11" x14ac:dyDescent="0.2">
      <c r="B175" s="48" t="s">
        <v>203</v>
      </c>
      <c r="C175" s="57"/>
      <c r="D175" s="57"/>
      <c r="E175" s="57">
        <f>1</f>
        <v>1</v>
      </c>
      <c r="F175" s="57"/>
      <c r="G175" s="57">
        <v>1</v>
      </c>
      <c r="H175" s="57"/>
      <c r="I175" s="57"/>
      <c r="J175" s="58"/>
      <c r="K175" s="57"/>
    </row>
    <row r="176" spans="2:11" x14ac:dyDescent="0.2">
      <c r="B176" s="48" t="s">
        <v>958</v>
      </c>
      <c r="C176" s="57"/>
      <c r="D176" s="57"/>
      <c r="E176" s="57"/>
      <c r="F176" s="57"/>
      <c r="G176" s="57"/>
      <c r="H176" s="57"/>
      <c r="I176" s="57">
        <v>1</v>
      </c>
      <c r="J176" s="58"/>
      <c r="K176" s="57"/>
    </row>
    <row r="177" spans="2:11" x14ac:dyDescent="0.2">
      <c r="B177" s="48" t="s">
        <v>960</v>
      </c>
      <c r="C177" s="57"/>
      <c r="D177" s="57"/>
      <c r="E177" s="57"/>
      <c r="F177" s="57"/>
      <c r="G177" s="57"/>
      <c r="H177" s="57"/>
      <c r="I177" s="57"/>
      <c r="J177" s="58">
        <f>1</f>
        <v>1</v>
      </c>
      <c r="K177" s="57"/>
    </row>
    <row r="178" spans="2:11" x14ac:dyDescent="0.2">
      <c r="B178" s="48" t="s">
        <v>971</v>
      </c>
      <c r="C178" s="57"/>
      <c r="D178" s="57"/>
      <c r="E178" s="57">
        <v>1</v>
      </c>
      <c r="F178" s="57"/>
      <c r="G178" s="57"/>
      <c r="H178" s="57"/>
      <c r="I178" s="57"/>
      <c r="J178" s="58"/>
      <c r="K178" s="57"/>
    </row>
    <row r="179" spans="2:11" x14ac:dyDescent="0.2">
      <c r="B179" s="77" t="s">
        <v>398</v>
      </c>
      <c r="C179" s="57"/>
      <c r="D179" s="57"/>
      <c r="E179" s="57"/>
      <c r="F179" s="57"/>
      <c r="G179" s="57"/>
      <c r="H179" s="57"/>
      <c r="I179" s="57"/>
      <c r="J179" s="58">
        <f>1</f>
        <v>1</v>
      </c>
      <c r="K179" s="57"/>
    </row>
    <row r="180" spans="2:11" x14ac:dyDescent="0.2">
      <c r="B180" s="48" t="s">
        <v>129</v>
      </c>
      <c r="C180" s="57"/>
      <c r="D180" s="57">
        <f>1</f>
        <v>1</v>
      </c>
      <c r="E180" s="57"/>
      <c r="F180" s="57"/>
      <c r="G180" s="57"/>
      <c r="H180" s="57"/>
      <c r="I180" s="57"/>
      <c r="J180" s="58"/>
      <c r="K180" s="57"/>
    </row>
    <row r="181" spans="2:11" x14ac:dyDescent="0.2">
      <c r="B181" s="48" t="s">
        <v>324</v>
      </c>
      <c r="C181" s="57"/>
      <c r="D181" s="57"/>
      <c r="E181" s="57"/>
      <c r="F181" s="57"/>
      <c r="G181" s="57"/>
      <c r="H181" s="57">
        <f>1</f>
        <v>1</v>
      </c>
      <c r="I181" s="57"/>
      <c r="J181" s="58"/>
      <c r="K181" s="57"/>
    </row>
    <row r="182" spans="2:11" x14ac:dyDescent="0.2">
      <c r="B182" s="45" t="s">
        <v>161</v>
      </c>
      <c r="C182" s="57"/>
      <c r="D182" s="57">
        <f>1</f>
        <v>1</v>
      </c>
      <c r="E182" s="57"/>
      <c r="F182" s="57"/>
      <c r="G182" s="57"/>
      <c r="H182" s="57"/>
      <c r="I182" s="57"/>
      <c r="J182" s="58"/>
      <c r="K182" s="57"/>
    </row>
    <row r="183" spans="2:11" x14ac:dyDescent="0.2">
      <c r="B183" s="70" t="s">
        <v>549</v>
      </c>
      <c r="C183" s="57">
        <f>1</f>
        <v>1</v>
      </c>
      <c r="D183" s="57"/>
      <c r="E183" s="57"/>
      <c r="F183" s="57"/>
      <c r="G183" s="57"/>
      <c r="H183" s="57"/>
      <c r="I183" s="57"/>
      <c r="J183" s="58"/>
      <c r="K183" s="57"/>
    </row>
    <row r="184" spans="2:11" x14ac:dyDescent="0.2">
      <c r="B184" s="70" t="s">
        <v>930</v>
      </c>
      <c r="C184" s="57">
        <v>1</v>
      </c>
      <c r="D184" s="57"/>
      <c r="E184" s="57">
        <v>1</v>
      </c>
      <c r="F184" s="57"/>
      <c r="G184" s="57"/>
      <c r="H184" s="57"/>
      <c r="I184" s="57"/>
      <c r="J184" s="58"/>
      <c r="K184" s="57"/>
    </row>
    <row r="185" spans="2:11" x14ac:dyDescent="0.2">
      <c r="B185" s="74" t="s">
        <v>527</v>
      </c>
      <c r="C185" s="57"/>
      <c r="D185" s="57"/>
      <c r="E185" s="57"/>
      <c r="F185" s="57"/>
      <c r="G185" s="57"/>
      <c r="H185" s="57"/>
      <c r="I185" s="57"/>
      <c r="J185" s="58">
        <f>1</f>
        <v>1</v>
      </c>
      <c r="K185" s="57"/>
    </row>
    <row r="186" spans="2:11" x14ac:dyDescent="0.2">
      <c r="B186" s="74" t="s">
        <v>401</v>
      </c>
      <c r="C186" s="57"/>
      <c r="D186" s="57"/>
      <c r="E186" s="57"/>
      <c r="F186" s="57"/>
      <c r="G186" s="57"/>
      <c r="H186" s="57"/>
      <c r="I186" s="57"/>
      <c r="J186" s="58">
        <f>1</f>
        <v>1</v>
      </c>
      <c r="K186" s="57"/>
    </row>
    <row r="187" spans="2:11" x14ac:dyDescent="0.2">
      <c r="B187" s="74" t="s">
        <v>405</v>
      </c>
      <c r="C187" s="57"/>
      <c r="D187" s="57"/>
      <c r="E187" s="57"/>
      <c r="F187" s="57"/>
      <c r="G187" s="57"/>
      <c r="H187" s="57"/>
      <c r="I187" s="57"/>
      <c r="J187" s="58">
        <f>1</f>
        <v>1</v>
      </c>
      <c r="K187" s="57"/>
    </row>
    <row r="188" spans="2:11" x14ac:dyDescent="0.2">
      <c r="B188" s="74" t="s">
        <v>403</v>
      </c>
      <c r="C188" s="57"/>
      <c r="D188" s="57"/>
      <c r="E188" s="57"/>
      <c r="F188" s="57"/>
      <c r="G188" s="57"/>
      <c r="H188" s="57"/>
      <c r="I188" s="57"/>
      <c r="J188" s="58">
        <f>1</f>
        <v>1</v>
      </c>
      <c r="K188" s="57"/>
    </row>
    <row r="189" spans="2:11" x14ac:dyDescent="0.2">
      <c r="B189" s="72" t="s">
        <v>407</v>
      </c>
      <c r="C189" s="57"/>
      <c r="D189" s="57"/>
      <c r="E189" s="57"/>
      <c r="F189" s="57"/>
      <c r="G189" s="57"/>
      <c r="H189" s="57"/>
      <c r="I189" s="57"/>
      <c r="J189" s="58">
        <f>1</f>
        <v>1</v>
      </c>
      <c r="K189" s="57"/>
    </row>
    <row r="190" spans="2:11" x14ac:dyDescent="0.2">
      <c r="B190" s="48" t="s">
        <v>11</v>
      </c>
      <c r="C190" s="57"/>
      <c r="D190" s="57"/>
      <c r="E190" s="57"/>
      <c r="F190" s="57"/>
      <c r="G190" s="57"/>
      <c r="H190" s="57"/>
      <c r="I190" s="57"/>
      <c r="J190" s="58">
        <f>1</f>
        <v>1</v>
      </c>
      <c r="K190" s="57"/>
    </row>
    <row r="191" spans="2:11" x14ac:dyDescent="0.2">
      <c r="B191" s="72" t="s">
        <v>924</v>
      </c>
      <c r="C191" s="57"/>
      <c r="D191" s="57"/>
      <c r="E191" s="57"/>
      <c r="F191" s="57"/>
      <c r="G191" s="57"/>
      <c r="H191" s="57"/>
      <c r="I191" s="57"/>
      <c r="J191" s="58">
        <f>1</f>
        <v>1</v>
      </c>
      <c r="K191" s="57"/>
    </row>
    <row r="192" spans="2:11" x14ac:dyDescent="0.2">
      <c r="B192" s="72" t="s">
        <v>410</v>
      </c>
      <c r="C192" s="57"/>
      <c r="D192" s="57"/>
      <c r="E192" s="57"/>
      <c r="F192" s="57"/>
      <c r="G192" s="57"/>
      <c r="H192" s="57"/>
      <c r="I192" s="57"/>
      <c r="J192" s="58">
        <f>1</f>
        <v>1</v>
      </c>
      <c r="K192" s="57"/>
    </row>
    <row r="193" spans="2:11" x14ac:dyDescent="0.2">
      <c r="B193" s="48" t="s">
        <v>983</v>
      </c>
      <c r="C193" s="57"/>
      <c r="D193" s="57"/>
      <c r="E193" s="57"/>
      <c r="F193" s="57"/>
      <c r="G193" s="57"/>
      <c r="H193" s="57"/>
      <c r="I193" s="57"/>
      <c r="J193" s="58">
        <f>1</f>
        <v>1</v>
      </c>
      <c r="K193" s="57"/>
    </row>
    <row r="194" spans="2:11" x14ac:dyDescent="0.2">
      <c r="B194" s="48" t="s">
        <v>12</v>
      </c>
      <c r="C194" s="57"/>
      <c r="D194" s="57"/>
      <c r="E194" s="57"/>
      <c r="F194" s="57"/>
      <c r="G194" s="57">
        <f>1</f>
        <v>1</v>
      </c>
      <c r="H194" s="57"/>
      <c r="I194" s="57"/>
      <c r="J194" s="58"/>
      <c r="K194" s="57"/>
    </row>
    <row r="195" spans="2:11" x14ac:dyDescent="0.2">
      <c r="B195" s="48" t="s">
        <v>294</v>
      </c>
      <c r="C195" s="57"/>
      <c r="D195" s="57"/>
      <c r="E195" s="57"/>
      <c r="F195" s="57"/>
      <c r="G195" s="57">
        <f>1</f>
        <v>1</v>
      </c>
      <c r="H195" s="57"/>
      <c r="I195" s="57">
        <v>1</v>
      </c>
      <c r="J195" s="58"/>
      <c r="K195" s="57"/>
    </row>
    <row r="196" spans="2:11" x14ac:dyDescent="0.2">
      <c r="B196" s="48" t="s">
        <v>456</v>
      </c>
      <c r="C196" s="57"/>
      <c r="D196" s="57"/>
      <c r="E196" s="57"/>
      <c r="F196" s="57"/>
      <c r="G196" s="57"/>
      <c r="H196" s="57"/>
      <c r="I196" s="57"/>
      <c r="J196" s="58"/>
      <c r="K196" s="57">
        <f>1</f>
        <v>1</v>
      </c>
    </row>
    <row r="197" spans="2:11" x14ac:dyDescent="0.2">
      <c r="B197" s="70" t="s">
        <v>95</v>
      </c>
      <c r="C197" s="57">
        <f>1</f>
        <v>1</v>
      </c>
      <c r="D197" s="57"/>
      <c r="E197" s="57"/>
      <c r="F197" s="57"/>
      <c r="G197" s="57"/>
      <c r="H197" s="57"/>
      <c r="I197" s="57"/>
      <c r="J197" s="58"/>
      <c r="K197" s="57"/>
    </row>
    <row r="198" spans="2:11" x14ac:dyDescent="0.2">
      <c r="B198" s="70" t="s">
        <v>97</v>
      </c>
      <c r="C198" s="57">
        <f>1</f>
        <v>1</v>
      </c>
      <c r="D198" s="57"/>
      <c r="E198" s="57"/>
      <c r="F198" s="57"/>
      <c r="G198" s="57"/>
      <c r="H198" s="57"/>
      <c r="I198" s="57"/>
      <c r="J198" s="58"/>
      <c r="K198" s="57"/>
    </row>
    <row r="199" spans="2:11" x14ac:dyDescent="0.2">
      <c r="B199" s="46" t="s">
        <v>205</v>
      </c>
      <c r="C199" s="57"/>
      <c r="D199" s="57"/>
      <c r="E199" s="57">
        <f>1</f>
        <v>1</v>
      </c>
      <c r="F199" s="57"/>
      <c r="G199" s="57">
        <v>1</v>
      </c>
      <c r="H199" s="57"/>
      <c r="I199" s="57"/>
      <c r="J199" s="58"/>
      <c r="K199" s="57"/>
    </row>
    <row r="200" spans="2:11" x14ac:dyDescent="0.2">
      <c r="B200" s="48" t="s">
        <v>328</v>
      </c>
      <c r="C200" s="57"/>
      <c r="D200" s="57"/>
      <c r="E200" s="57"/>
      <c r="F200" s="57"/>
      <c r="G200" s="57"/>
      <c r="H200" s="57">
        <f>1</f>
        <v>1</v>
      </c>
      <c r="I200" s="57"/>
      <c r="J200" s="58">
        <f>1</f>
        <v>1</v>
      </c>
      <c r="K200" s="57"/>
    </row>
    <row r="201" spans="2:11" x14ac:dyDescent="0.2">
      <c r="B201" s="48" t="s">
        <v>326</v>
      </c>
      <c r="C201" s="57"/>
      <c r="D201" s="57"/>
      <c r="E201" s="57"/>
      <c r="F201" s="57"/>
      <c r="G201" s="57"/>
      <c r="H201" s="57">
        <f>1</f>
        <v>1</v>
      </c>
      <c r="I201" s="57"/>
      <c r="J201" s="58">
        <f>1</f>
        <v>1</v>
      </c>
      <c r="K201" s="57"/>
    </row>
    <row r="202" spans="2:11" x14ac:dyDescent="0.2">
      <c r="B202" s="72" t="s">
        <v>419</v>
      </c>
      <c r="C202" s="57"/>
      <c r="D202" s="57"/>
      <c r="E202" s="57"/>
      <c r="F202" s="57"/>
      <c r="G202" s="57"/>
      <c r="H202" s="57"/>
      <c r="I202" s="57"/>
      <c r="J202" s="58">
        <f>1</f>
        <v>1</v>
      </c>
      <c r="K202" s="57"/>
    </row>
    <row r="203" spans="2:11" x14ac:dyDescent="0.2">
      <c r="B203" s="72" t="s">
        <v>421</v>
      </c>
      <c r="C203" s="57"/>
      <c r="D203" s="57"/>
      <c r="E203" s="57"/>
      <c r="F203" s="57"/>
      <c r="G203" s="57"/>
      <c r="H203" s="57"/>
      <c r="I203" s="57"/>
      <c r="J203" s="58">
        <f>1</f>
        <v>1</v>
      </c>
      <c r="K203" s="57"/>
    </row>
    <row r="204" spans="2:11" x14ac:dyDescent="0.2">
      <c r="B204" s="72" t="s">
        <v>413</v>
      </c>
      <c r="C204" s="57"/>
      <c r="D204" s="57"/>
      <c r="E204" s="57"/>
      <c r="F204" s="57"/>
      <c r="G204" s="57"/>
      <c r="H204" s="57"/>
      <c r="I204" s="57"/>
      <c r="J204" s="58">
        <f>1</f>
        <v>1</v>
      </c>
      <c r="K204" s="57"/>
    </row>
    <row r="205" spans="2:11" x14ac:dyDescent="0.2">
      <c r="B205" s="74" t="s">
        <v>415</v>
      </c>
      <c r="C205" s="57"/>
      <c r="D205" s="57"/>
      <c r="E205" s="57"/>
      <c r="F205" s="57"/>
      <c r="G205" s="57"/>
      <c r="H205" s="57"/>
      <c r="I205" s="57"/>
      <c r="J205" s="58">
        <f>1</f>
        <v>1</v>
      </c>
      <c r="K205" s="57"/>
    </row>
    <row r="206" spans="2:11" x14ac:dyDescent="0.2">
      <c r="B206" s="72" t="s">
        <v>417</v>
      </c>
      <c r="C206" s="57"/>
      <c r="D206" s="57"/>
      <c r="E206" s="57"/>
      <c r="F206" s="57"/>
      <c r="G206" s="57"/>
      <c r="H206" s="57"/>
      <c r="I206" s="57"/>
      <c r="J206" s="58">
        <f>1</f>
        <v>1</v>
      </c>
      <c r="K206" s="57"/>
    </row>
    <row r="207" spans="2:11" x14ac:dyDescent="0.2">
      <c r="B207" s="48" t="s">
        <v>298</v>
      </c>
      <c r="C207" s="57"/>
      <c r="D207" s="57"/>
      <c r="E207" s="57"/>
      <c r="F207" s="57"/>
      <c r="G207" s="57">
        <f>1</f>
        <v>1</v>
      </c>
      <c r="H207" s="57"/>
      <c r="I207" s="57"/>
      <c r="J207" s="58">
        <f>1</f>
        <v>1</v>
      </c>
      <c r="K207" s="57"/>
    </row>
    <row r="208" spans="2:11" x14ac:dyDescent="0.2">
      <c r="B208" s="72" t="s">
        <v>423</v>
      </c>
      <c r="C208" s="57"/>
      <c r="D208" s="57"/>
      <c r="E208" s="57"/>
      <c r="F208" s="57"/>
      <c r="G208" s="57"/>
      <c r="H208" s="57"/>
      <c r="I208" s="57"/>
      <c r="J208" s="58">
        <f>1</f>
        <v>1</v>
      </c>
      <c r="K208" s="57"/>
    </row>
    <row r="209" spans="2:11" x14ac:dyDescent="0.2">
      <c r="B209" s="48" t="s">
        <v>284</v>
      </c>
      <c r="C209" s="57"/>
      <c r="D209" s="57"/>
      <c r="E209" s="57"/>
      <c r="F209" s="57"/>
      <c r="G209" s="57">
        <f>1</f>
        <v>1</v>
      </c>
      <c r="H209" s="57"/>
      <c r="I209" s="57"/>
      <c r="J209" s="58"/>
      <c r="K209" s="57"/>
    </row>
    <row r="210" spans="2:11" x14ac:dyDescent="0.2">
      <c r="B210" s="46" t="s">
        <v>280</v>
      </c>
      <c r="C210" s="57"/>
      <c r="D210" s="57"/>
      <c r="E210" s="57"/>
      <c r="F210" s="57"/>
      <c r="G210" s="57">
        <f>1</f>
        <v>1</v>
      </c>
      <c r="H210" s="57"/>
      <c r="I210" s="57"/>
      <c r="J210" s="58"/>
      <c r="K210" s="57"/>
    </row>
    <row r="211" spans="2:11" x14ac:dyDescent="0.2">
      <c r="B211" s="45" t="s">
        <v>349</v>
      </c>
      <c r="C211" s="57"/>
      <c r="D211" s="57"/>
      <c r="E211" s="57"/>
      <c r="F211" s="57"/>
      <c r="G211" s="57"/>
      <c r="H211" s="57"/>
      <c r="I211" s="57">
        <f>1</f>
        <v>1</v>
      </c>
      <c r="J211" s="58"/>
      <c r="K211" s="57"/>
    </row>
    <row r="212" spans="2:11" x14ac:dyDescent="0.2">
      <c r="B212" s="45" t="s">
        <v>939</v>
      </c>
      <c r="C212" s="57"/>
      <c r="D212" s="57"/>
      <c r="E212" s="57"/>
      <c r="F212" s="57"/>
      <c r="G212" s="57"/>
      <c r="H212" s="57"/>
      <c r="I212" s="57"/>
      <c r="J212" s="58"/>
      <c r="K212" s="57">
        <v>1</v>
      </c>
    </row>
    <row r="213" spans="2:11" x14ac:dyDescent="0.2">
      <c r="B213" s="48" t="s">
        <v>163</v>
      </c>
      <c r="C213" s="57"/>
      <c r="D213" s="57">
        <f>1</f>
        <v>1</v>
      </c>
      <c r="E213" s="57"/>
      <c r="F213" s="57"/>
      <c r="G213" s="57"/>
      <c r="H213" s="57">
        <v>1</v>
      </c>
      <c r="I213" s="57"/>
      <c r="J213" s="58"/>
      <c r="K213" s="57"/>
    </row>
    <row r="214" spans="2:11" x14ac:dyDescent="0.2">
      <c r="B214" s="46" t="s">
        <v>207</v>
      </c>
      <c r="C214" s="57"/>
      <c r="D214" s="57"/>
      <c r="E214" s="57">
        <f>1</f>
        <v>1</v>
      </c>
      <c r="F214" s="57"/>
      <c r="G214" s="57"/>
      <c r="H214" s="57"/>
      <c r="I214" s="57"/>
      <c r="J214" s="58"/>
      <c r="K214" s="57"/>
    </row>
    <row r="215" spans="2:11" x14ac:dyDescent="0.2">
      <c r="B215" s="48" t="s">
        <v>209</v>
      </c>
      <c r="C215" s="57"/>
      <c r="D215" s="57"/>
      <c r="E215" s="57">
        <f>1</f>
        <v>1</v>
      </c>
      <c r="F215" s="57"/>
      <c r="G215" s="57"/>
      <c r="H215" s="57"/>
      <c r="I215" s="57"/>
      <c r="J215" s="58"/>
      <c r="K215" s="57"/>
    </row>
    <row r="216" spans="2:11" x14ac:dyDescent="0.2">
      <c r="B216" s="46" t="s">
        <v>457</v>
      </c>
      <c r="C216" s="57"/>
      <c r="D216" s="57"/>
      <c r="E216" s="57"/>
      <c r="F216" s="57"/>
      <c r="G216" s="57"/>
      <c r="H216" s="57"/>
      <c r="I216" s="57"/>
      <c r="J216" s="58"/>
      <c r="K216" s="57">
        <f>1</f>
        <v>1</v>
      </c>
    </row>
    <row r="217" spans="2:11" x14ac:dyDescent="0.2">
      <c r="B217" s="47" t="s">
        <v>524</v>
      </c>
      <c r="C217" s="57"/>
      <c r="D217" s="57"/>
      <c r="E217" s="57"/>
      <c r="F217" s="57"/>
      <c r="G217" s="57"/>
      <c r="H217" s="57"/>
      <c r="I217" s="57">
        <f>1</f>
        <v>1</v>
      </c>
      <c r="J217" s="58"/>
      <c r="K217" s="57"/>
    </row>
    <row r="218" spans="2:11" x14ac:dyDescent="0.2">
      <c r="B218" s="70" t="s">
        <v>99</v>
      </c>
      <c r="C218" s="57">
        <f>1</f>
        <v>1</v>
      </c>
      <c r="D218" s="57">
        <v>1</v>
      </c>
      <c r="E218" s="57"/>
      <c r="F218" s="57">
        <v>1</v>
      </c>
      <c r="G218" s="57"/>
      <c r="H218" s="57"/>
      <c r="I218" s="57"/>
      <c r="J218" s="58"/>
      <c r="K218" s="57"/>
    </row>
    <row r="219" spans="2:11" x14ac:dyDescent="0.2">
      <c r="B219" s="70" t="s">
        <v>931</v>
      </c>
      <c r="C219" s="57"/>
      <c r="D219" s="57"/>
      <c r="E219" s="57"/>
      <c r="F219" s="57"/>
      <c r="G219" s="57"/>
      <c r="H219" s="57"/>
      <c r="I219" s="57"/>
      <c r="J219" s="58"/>
      <c r="K219" s="57">
        <v>1</v>
      </c>
    </row>
    <row r="220" spans="2:11" x14ac:dyDescent="0.2">
      <c r="B220" s="72" t="s">
        <v>165</v>
      </c>
      <c r="C220" s="57"/>
      <c r="D220" s="57">
        <f>1</f>
        <v>1</v>
      </c>
      <c r="E220" s="57"/>
      <c r="F220" s="57"/>
      <c r="G220" s="57"/>
      <c r="H220" s="57"/>
      <c r="I220" s="57"/>
      <c r="J220" s="58">
        <f>1</f>
        <v>1</v>
      </c>
      <c r="K220" s="57"/>
    </row>
    <row r="221" spans="2:11" x14ac:dyDescent="0.2">
      <c r="B221" s="71" t="s">
        <v>101</v>
      </c>
      <c r="C221" s="57">
        <f>1</f>
        <v>1</v>
      </c>
      <c r="D221" s="57">
        <v>1</v>
      </c>
      <c r="E221" s="57"/>
      <c r="F221" s="57">
        <v>1</v>
      </c>
      <c r="G221" s="57"/>
      <c r="H221" s="57"/>
      <c r="I221" s="57"/>
      <c r="J221" s="58"/>
      <c r="K221" s="57"/>
    </row>
    <row r="222" spans="2:11" x14ac:dyDescent="0.2">
      <c r="B222" s="46" t="s">
        <v>211</v>
      </c>
      <c r="C222" s="57"/>
      <c r="D222" s="57"/>
      <c r="E222" s="57">
        <f>1</f>
        <v>1</v>
      </c>
      <c r="F222" s="57"/>
      <c r="G222" s="57"/>
      <c r="H222" s="57"/>
      <c r="I222" s="57"/>
      <c r="J222" s="58"/>
      <c r="K222" s="57"/>
    </row>
    <row r="223" spans="2:11" x14ac:dyDescent="0.2">
      <c r="B223" s="45" t="s">
        <v>352</v>
      </c>
      <c r="C223" s="57"/>
      <c r="D223" s="57"/>
      <c r="E223" s="57"/>
      <c r="F223" s="57"/>
      <c r="G223" s="57"/>
      <c r="H223" s="57"/>
      <c r="I223" s="57">
        <f>1</f>
        <v>1</v>
      </c>
      <c r="J223" s="58"/>
      <c r="K223" s="57"/>
    </row>
    <row r="224" spans="2:11" x14ac:dyDescent="0.2">
      <c r="B224" s="72" t="s">
        <v>425</v>
      </c>
      <c r="C224" s="57"/>
      <c r="D224" s="57"/>
      <c r="E224" s="57"/>
      <c r="F224" s="57"/>
      <c r="G224" s="57"/>
      <c r="H224" s="57"/>
      <c r="I224" s="57"/>
      <c r="J224" s="58">
        <f>1</f>
        <v>1</v>
      </c>
      <c r="K224" s="57"/>
    </row>
    <row r="225" spans="2:11" x14ac:dyDescent="0.2">
      <c r="B225" s="72" t="s">
        <v>865</v>
      </c>
      <c r="C225" s="57"/>
      <c r="D225" s="57"/>
      <c r="E225" s="57"/>
      <c r="F225" s="57"/>
      <c r="G225" s="57"/>
      <c r="H225" s="57"/>
      <c r="I225" s="57"/>
      <c r="J225" s="58">
        <f>1</f>
        <v>1</v>
      </c>
      <c r="K225" s="57"/>
    </row>
    <row r="226" spans="2:11" x14ac:dyDescent="0.2">
      <c r="B226" s="75" t="s">
        <v>103</v>
      </c>
      <c r="C226" s="57">
        <f>1</f>
        <v>1</v>
      </c>
      <c r="D226" s="57"/>
      <c r="E226" s="57"/>
      <c r="F226" s="57"/>
      <c r="G226" s="57"/>
      <c r="H226" s="57"/>
      <c r="I226" s="57">
        <v>1</v>
      </c>
      <c r="J226" s="58"/>
      <c r="K226" s="57"/>
    </row>
    <row r="227" spans="2:11" x14ac:dyDescent="0.2">
      <c r="B227" s="46" t="s">
        <v>213</v>
      </c>
      <c r="C227" s="57"/>
      <c r="D227" s="57"/>
      <c r="E227" s="57">
        <f>1</f>
        <v>1</v>
      </c>
      <c r="F227" s="57"/>
      <c r="G227" s="57">
        <v>1</v>
      </c>
      <c r="H227" s="57"/>
      <c r="I227" s="57"/>
      <c r="J227" s="58"/>
      <c r="K227" s="57"/>
    </row>
    <row r="228" spans="2:11" x14ac:dyDescent="0.2">
      <c r="B228" s="70" t="s">
        <v>954</v>
      </c>
      <c r="C228" s="57">
        <f>1</f>
        <v>1</v>
      </c>
      <c r="D228" s="57"/>
      <c r="E228" s="57"/>
      <c r="F228" s="57"/>
      <c r="G228" s="57"/>
      <c r="H228" s="57"/>
      <c r="I228" s="57"/>
      <c r="J228" s="58"/>
      <c r="K228" s="57"/>
    </row>
    <row r="229" spans="2:11" x14ac:dyDescent="0.2">
      <c r="B229" s="48" t="s">
        <v>354</v>
      </c>
      <c r="C229" s="57"/>
      <c r="D229" s="57"/>
      <c r="E229" s="57"/>
      <c r="F229" s="57"/>
      <c r="G229" s="57"/>
      <c r="H229" s="57"/>
      <c r="I229" s="57">
        <f>1</f>
        <v>1</v>
      </c>
      <c r="J229" s="58"/>
      <c r="K229" s="57"/>
    </row>
    <row r="230" spans="2:11" x14ac:dyDescent="0.2">
      <c r="B230" s="48" t="s">
        <v>330</v>
      </c>
      <c r="C230" s="57"/>
      <c r="D230" s="57"/>
      <c r="E230" s="57"/>
      <c r="F230" s="57">
        <v>1</v>
      </c>
      <c r="G230" s="57"/>
      <c r="H230" s="57">
        <f>1</f>
        <v>1</v>
      </c>
      <c r="I230" s="57"/>
      <c r="J230" s="58"/>
      <c r="K230" s="57"/>
    </row>
    <row r="231" spans="2:11" x14ac:dyDescent="0.2">
      <c r="B231" s="45" t="s">
        <v>36</v>
      </c>
      <c r="C231" s="57"/>
      <c r="D231" s="57">
        <f>1</f>
        <v>1</v>
      </c>
      <c r="E231" s="57"/>
      <c r="F231" s="57"/>
      <c r="G231" s="57"/>
      <c r="H231" s="57"/>
      <c r="I231" s="57"/>
      <c r="J231" s="58"/>
      <c r="K231" s="57"/>
    </row>
    <row r="232" spans="2:11" x14ac:dyDescent="0.2">
      <c r="B232" s="48" t="s">
        <v>168</v>
      </c>
      <c r="C232" s="57"/>
      <c r="D232" s="57">
        <f>1</f>
        <v>1</v>
      </c>
      <c r="E232" s="57"/>
      <c r="F232" s="57"/>
      <c r="G232" s="57"/>
      <c r="H232" s="57"/>
      <c r="I232" s="57"/>
      <c r="J232" s="58"/>
      <c r="K232" s="57"/>
    </row>
    <row r="233" spans="2:11" x14ac:dyDescent="0.2">
      <c r="B233" s="70" t="s">
        <v>13</v>
      </c>
      <c r="C233" s="57">
        <f>1</f>
        <v>1</v>
      </c>
      <c r="D233" s="57">
        <v>1</v>
      </c>
      <c r="E233" s="57"/>
      <c r="F233" s="57">
        <v>1</v>
      </c>
      <c r="G233" s="57">
        <v>1</v>
      </c>
      <c r="H233" s="57">
        <v>1</v>
      </c>
      <c r="I233" s="57"/>
      <c r="J233" s="58">
        <f>1</f>
        <v>1</v>
      </c>
      <c r="K233" s="57"/>
    </row>
    <row r="234" spans="2:11" x14ac:dyDescent="0.2">
      <c r="B234" s="76" t="s">
        <v>92</v>
      </c>
      <c r="C234" s="57">
        <f>1</f>
        <v>1</v>
      </c>
      <c r="D234" s="57">
        <v>1</v>
      </c>
      <c r="E234" s="57"/>
      <c r="F234" s="57"/>
      <c r="G234" s="57"/>
      <c r="H234" s="57"/>
      <c r="I234" s="57">
        <v>1</v>
      </c>
      <c r="J234" s="58"/>
      <c r="K234" s="57"/>
    </row>
    <row r="235" spans="2:11" x14ac:dyDescent="0.2">
      <c r="B235" s="78" t="s">
        <v>860</v>
      </c>
      <c r="C235" s="57">
        <f>1</f>
        <v>1</v>
      </c>
      <c r="D235" s="57">
        <v>1</v>
      </c>
      <c r="E235" s="57"/>
      <c r="F235" s="57">
        <v>1</v>
      </c>
      <c r="G235" s="57">
        <v>1</v>
      </c>
      <c r="H235" s="57">
        <v>1</v>
      </c>
      <c r="I235" s="57"/>
      <c r="J235" s="58">
        <v>1</v>
      </c>
      <c r="K235" s="57"/>
    </row>
    <row r="236" spans="2:11" x14ac:dyDescent="0.2">
      <c r="B236" s="76" t="s">
        <v>936</v>
      </c>
      <c r="C236" s="57">
        <f>1</f>
        <v>1</v>
      </c>
      <c r="D236" s="57">
        <v>1</v>
      </c>
      <c r="E236" s="57"/>
      <c r="F236" s="57"/>
      <c r="G236" s="57"/>
      <c r="H236" s="57"/>
      <c r="I236" s="57"/>
      <c r="J236" s="58"/>
      <c r="K236" s="57"/>
    </row>
    <row r="237" spans="2:11" x14ac:dyDescent="0.2">
      <c r="B237" s="48" t="s">
        <v>252</v>
      </c>
      <c r="C237" s="57"/>
      <c r="D237" s="57"/>
      <c r="E237" s="57"/>
      <c r="F237" s="57"/>
      <c r="G237" s="57">
        <f>1</f>
        <v>1</v>
      </c>
      <c r="H237" s="57"/>
      <c r="I237" s="57"/>
      <c r="J237" s="58"/>
      <c r="K237" s="57"/>
    </row>
    <row r="238" spans="2:11" x14ac:dyDescent="0.2">
      <c r="B238" s="73" t="s">
        <v>427</v>
      </c>
      <c r="C238" s="57"/>
      <c r="D238" s="57"/>
      <c r="E238" s="57"/>
      <c r="F238" s="57"/>
      <c r="G238" s="57"/>
      <c r="H238" s="57"/>
      <c r="I238" s="57"/>
      <c r="J238" s="58">
        <f>1</f>
        <v>1</v>
      </c>
      <c r="K238" s="57"/>
    </row>
    <row r="239" spans="2:11" x14ac:dyDescent="0.2">
      <c r="B239" s="73" t="s">
        <v>951</v>
      </c>
      <c r="C239" s="57"/>
      <c r="D239" s="57"/>
      <c r="E239" s="57">
        <v>1</v>
      </c>
      <c r="F239" s="57"/>
      <c r="G239" s="57">
        <v>1</v>
      </c>
      <c r="H239" s="57"/>
      <c r="I239" s="57"/>
      <c r="J239" s="58"/>
      <c r="K239" s="57">
        <v>1</v>
      </c>
    </row>
    <row r="240" spans="2:11" ht="28.5" x14ac:dyDescent="0.2">
      <c r="B240" s="47" t="s">
        <v>240</v>
      </c>
      <c r="C240" s="57"/>
      <c r="D240" s="57"/>
      <c r="E240" s="57"/>
      <c r="F240" s="57">
        <f>1</f>
        <v>1</v>
      </c>
      <c r="G240" s="57"/>
      <c r="H240" s="57"/>
      <c r="I240" s="57"/>
      <c r="J240" s="58"/>
      <c r="K240" s="57"/>
    </row>
    <row r="241" spans="2:11" x14ac:dyDescent="0.2">
      <c r="B241" s="45" t="s">
        <v>170</v>
      </c>
      <c r="C241" s="57"/>
      <c r="D241" s="57">
        <f>1</f>
        <v>1</v>
      </c>
      <c r="E241" s="57"/>
      <c r="F241" s="57">
        <v>1</v>
      </c>
      <c r="G241" s="57"/>
      <c r="H241" s="57">
        <v>1</v>
      </c>
      <c r="I241" s="57"/>
      <c r="J241" s="58"/>
      <c r="K241" s="57"/>
    </row>
    <row r="242" spans="2:11" x14ac:dyDescent="0.2">
      <c r="B242" s="70" t="s">
        <v>108</v>
      </c>
      <c r="C242" s="57">
        <f>1</f>
        <v>1</v>
      </c>
      <c r="D242" s="57"/>
      <c r="E242" s="57"/>
      <c r="F242" s="57"/>
      <c r="G242" s="57"/>
      <c r="H242" s="57"/>
      <c r="I242" s="57"/>
      <c r="J242" s="58"/>
      <c r="K242" s="57"/>
    </row>
    <row r="243" spans="2:11" x14ac:dyDescent="0.2">
      <c r="B243" s="48" t="s">
        <v>332</v>
      </c>
      <c r="C243" s="57"/>
      <c r="D243" s="57"/>
      <c r="E243" s="57"/>
      <c r="F243" s="57"/>
      <c r="G243" s="57"/>
      <c r="H243" s="57">
        <f>1</f>
        <v>1</v>
      </c>
      <c r="I243" s="57"/>
      <c r="J243" s="58"/>
      <c r="K243" s="57"/>
    </row>
    <row r="244" spans="2:11" x14ac:dyDescent="0.2">
      <c r="B244" s="48" t="s">
        <v>242</v>
      </c>
      <c r="C244" s="57"/>
      <c r="D244" s="57"/>
      <c r="E244" s="57"/>
      <c r="F244" s="57">
        <f>1</f>
        <v>1</v>
      </c>
      <c r="G244" s="57"/>
      <c r="H244" s="57">
        <v>1</v>
      </c>
      <c r="I244" s="57"/>
      <c r="J244" s="58"/>
      <c r="K244" s="57"/>
    </row>
    <row r="245" spans="2:11" x14ac:dyDescent="0.2">
      <c r="B245" s="46" t="s">
        <v>356</v>
      </c>
      <c r="C245" s="57"/>
      <c r="D245" s="57"/>
      <c r="E245" s="57"/>
      <c r="F245" s="57"/>
      <c r="G245" s="57"/>
      <c r="H245" s="57"/>
      <c r="I245" s="57">
        <f>1</f>
        <v>1</v>
      </c>
      <c r="J245" s="58"/>
      <c r="K245" s="57"/>
    </row>
    <row r="246" spans="2:11" x14ac:dyDescent="0.2">
      <c r="B246" s="48" t="s">
        <v>358</v>
      </c>
      <c r="C246" s="57"/>
      <c r="D246" s="57"/>
      <c r="E246" s="57"/>
      <c r="F246" s="57"/>
      <c r="G246" s="57"/>
      <c r="H246" s="57"/>
      <c r="I246" s="57">
        <f>1</f>
        <v>1</v>
      </c>
      <c r="J246" s="58"/>
      <c r="K246" s="57"/>
    </row>
    <row r="247" spans="2:11" x14ac:dyDescent="0.2">
      <c r="B247" s="48" t="s">
        <v>876</v>
      </c>
      <c r="C247" s="57">
        <v>1</v>
      </c>
      <c r="D247" s="57">
        <v>1</v>
      </c>
      <c r="E247" s="57"/>
      <c r="F247" s="57"/>
      <c r="G247" s="57"/>
      <c r="H247" s="57"/>
      <c r="I247" s="57">
        <v>1</v>
      </c>
      <c r="J247" s="58"/>
      <c r="K247" s="57"/>
    </row>
    <row r="248" spans="2:11" x14ac:dyDescent="0.2">
      <c r="B248" s="46" t="s">
        <v>525</v>
      </c>
      <c r="C248" s="57"/>
      <c r="D248" s="57"/>
      <c r="E248" s="57"/>
      <c r="F248" s="57"/>
      <c r="G248" s="57"/>
      <c r="H248" s="57"/>
      <c r="I248" s="57">
        <f>1</f>
        <v>1</v>
      </c>
      <c r="J248" s="58"/>
      <c r="K248" s="57"/>
    </row>
    <row r="249" spans="2:11" x14ac:dyDescent="0.2">
      <c r="B249" s="45" t="s">
        <v>172</v>
      </c>
      <c r="C249" s="57"/>
      <c r="D249" s="57">
        <f>1</f>
        <v>1</v>
      </c>
      <c r="E249" s="57"/>
      <c r="F249" s="57"/>
      <c r="G249" s="57"/>
      <c r="H249" s="57"/>
      <c r="I249" s="57"/>
      <c r="J249" s="58"/>
      <c r="K249" s="57"/>
    </row>
    <row r="250" spans="2:11" x14ac:dyDescent="0.2">
      <c r="B250" s="70" t="s">
        <v>37</v>
      </c>
      <c r="C250" s="57">
        <f>1</f>
        <v>1</v>
      </c>
      <c r="D250" s="57">
        <v>1</v>
      </c>
      <c r="E250" s="57"/>
      <c r="F250" s="57"/>
      <c r="G250" s="57"/>
      <c r="H250" s="57"/>
      <c r="I250" s="57"/>
      <c r="J250" s="58"/>
      <c r="K250" s="57"/>
    </row>
    <row r="251" spans="2:11" x14ac:dyDescent="0.2">
      <c r="B251" s="48" t="s">
        <v>458</v>
      </c>
      <c r="C251" s="57"/>
      <c r="D251" s="57"/>
      <c r="E251" s="57"/>
      <c r="F251" s="57"/>
      <c r="G251" s="57"/>
      <c r="H251" s="57"/>
      <c r="I251" s="57"/>
      <c r="J251" s="58"/>
      <c r="K251" s="57">
        <f>1</f>
        <v>1</v>
      </c>
    </row>
    <row r="252" spans="2:11" x14ac:dyDescent="0.2">
      <c r="B252" s="48" t="s">
        <v>429</v>
      </c>
      <c r="C252" s="57"/>
      <c r="D252" s="57"/>
      <c r="E252" s="57"/>
      <c r="F252" s="57"/>
      <c r="G252" s="57"/>
      <c r="H252" s="57"/>
      <c r="I252" s="57"/>
      <c r="J252" s="58">
        <f>1</f>
        <v>1</v>
      </c>
      <c r="K252" s="57"/>
    </row>
    <row r="253" spans="2:11" x14ac:dyDescent="0.2">
      <c r="B253" s="75" t="s">
        <v>111</v>
      </c>
      <c r="C253" s="57">
        <f>1</f>
        <v>1</v>
      </c>
      <c r="D253" s="57"/>
      <c r="E253" s="57"/>
      <c r="F253" s="57"/>
      <c r="G253" s="57"/>
      <c r="H253" s="57"/>
      <c r="I253" s="57">
        <v>1</v>
      </c>
      <c r="J253" s="58"/>
      <c r="K253" s="57"/>
    </row>
    <row r="254" spans="2:11" x14ac:dyDescent="0.2">
      <c r="B254" s="47" t="s">
        <v>946</v>
      </c>
      <c r="C254" s="57"/>
      <c r="D254" s="57"/>
      <c r="E254" s="57">
        <f>1</f>
        <v>1</v>
      </c>
      <c r="F254" s="57"/>
      <c r="G254" s="57"/>
      <c r="H254" s="57"/>
      <c r="I254" s="57"/>
      <c r="J254" s="58"/>
      <c r="K254" s="57"/>
    </row>
    <row r="255" spans="2:11" x14ac:dyDescent="0.2">
      <c r="B255" s="45" t="s">
        <v>174</v>
      </c>
      <c r="C255" s="57"/>
      <c r="D255" s="57">
        <f>1</f>
        <v>1</v>
      </c>
      <c r="E255" s="57"/>
      <c r="F255" s="57"/>
      <c r="G255" s="57"/>
      <c r="H255" s="57"/>
      <c r="I255" s="57">
        <v>1</v>
      </c>
      <c r="J255" s="58"/>
      <c r="K255" s="57"/>
    </row>
    <row r="256" spans="2:11" x14ac:dyDescent="0.2">
      <c r="B256" s="48" t="s">
        <v>363</v>
      </c>
      <c r="C256" s="57"/>
      <c r="D256" s="57"/>
      <c r="E256" s="57"/>
      <c r="F256" s="57"/>
      <c r="G256" s="57"/>
      <c r="H256" s="57"/>
      <c r="I256" s="57">
        <f>1</f>
        <v>1</v>
      </c>
      <c r="J256" s="58"/>
      <c r="K256" s="57"/>
    </row>
    <row r="257" spans="2:11" x14ac:dyDescent="0.2">
      <c r="B257" s="83" t="s">
        <v>361</v>
      </c>
      <c r="C257" s="56"/>
      <c r="D257" s="56"/>
      <c r="E257" s="56"/>
      <c r="F257" s="56"/>
      <c r="G257" s="56"/>
      <c r="H257" s="56"/>
      <c r="I257" s="56">
        <f>1</f>
        <v>1</v>
      </c>
      <c r="J257" s="80"/>
      <c r="K257" s="56"/>
    </row>
    <row r="258" spans="2:11" x14ac:dyDescent="0.2">
      <c r="B258" s="48" t="s">
        <v>365</v>
      </c>
      <c r="C258" s="57"/>
      <c r="D258" s="57"/>
      <c r="E258" s="57"/>
      <c r="F258" s="57"/>
      <c r="G258" s="57"/>
      <c r="H258" s="57"/>
      <c r="I258" s="57">
        <f>1</f>
        <v>1</v>
      </c>
      <c r="J258" s="58"/>
      <c r="K258" s="57"/>
    </row>
    <row r="259" spans="2:11" x14ac:dyDescent="0.2">
      <c r="B259" s="48" t="s">
        <v>367</v>
      </c>
      <c r="C259" s="57"/>
      <c r="D259" s="57"/>
      <c r="E259" s="57"/>
      <c r="F259" s="57"/>
      <c r="G259" s="57"/>
      <c r="H259" s="57"/>
      <c r="I259" s="57">
        <f>1</f>
        <v>1</v>
      </c>
      <c r="J259" s="58"/>
      <c r="K259" s="57"/>
    </row>
    <row r="260" spans="2:11" x14ac:dyDescent="0.2">
      <c r="B260" s="45" t="s">
        <v>244</v>
      </c>
      <c r="C260" s="57"/>
      <c r="D260" s="57"/>
      <c r="E260" s="57"/>
      <c r="F260" s="57">
        <f>1</f>
        <v>1</v>
      </c>
      <c r="G260" s="57"/>
      <c r="H260" s="57">
        <v>1</v>
      </c>
      <c r="I260" s="57"/>
      <c r="J260" s="58"/>
      <c r="K260" s="57"/>
    </row>
    <row r="261" spans="2:11" x14ac:dyDescent="0.2">
      <c r="B261" s="45" t="s">
        <v>246</v>
      </c>
      <c r="C261" s="57"/>
      <c r="D261" s="57"/>
      <c r="E261" s="57"/>
      <c r="F261" s="57">
        <f>1</f>
        <v>1</v>
      </c>
      <c r="G261" s="57"/>
      <c r="H261" s="57"/>
      <c r="I261" s="57"/>
      <c r="J261" s="58"/>
      <c r="K261" s="57"/>
    </row>
    <row r="262" spans="2:11" x14ac:dyDescent="0.2">
      <c r="B262" s="48" t="s">
        <v>248</v>
      </c>
      <c r="C262" s="57"/>
      <c r="D262" s="57"/>
      <c r="E262" s="57"/>
      <c r="F262" s="57">
        <f>1</f>
        <v>1</v>
      </c>
      <c r="G262" s="57"/>
      <c r="H262" s="57"/>
      <c r="I262" s="57"/>
      <c r="J262" s="58"/>
      <c r="K262" s="57"/>
    </row>
    <row r="263" spans="2:11" x14ac:dyDescent="0.2">
      <c r="B263" s="72" t="s">
        <v>431</v>
      </c>
      <c r="C263" s="57"/>
      <c r="D263" s="57"/>
      <c r="E263" s="57"/>
      <c r="F263" s="57"/>
      <c r="G263" s="57"/>
      <c r="H263" s="57"/>
      <c r="I263" s="57"/>
      <c r="J263" s="58">
        <f>1</f>
        <v>1</v>
      </c>
      <c r="K263" s="57"/>
    </row>
    <row r="264" spans="2:11" x14ac:dyDescent="0.2">
      <c r="B264" s="48" t="s">
        <v>334</v>
      </c>
      <c r="C264" s="57"/>
      <c r="D264" s="57"/>
      <c r="E264" s="57"/>
      <c r="F264" s="57"/>
      <c r="G264" s="57"/>
      <c r="H264" s="57">
        <f>1</f>
        <v>1</v>
      </c>
      <c r="I264" s="57">
        <v>1</v>
      </c>
      <c r="J264" s="58"/>
      <c r="K264" s="57"/>
    </row>
    <row r="265" spans="2:11" x14ac:dyDescent="0.2">
      <c r="B265" s="47" t="s">
        <v>459</v>
      </c>
      <c r="C265" s="57"/>
      <c r="D265" s="57"/>
      <c r="E265" s="57"/>
      <c r="F265" s="57"/>
      <c r="G265" s="57"/>
      <c r="H265" s="57"/>
      <c r="I265" s="57"/>
      <c r="J265" s="58"/>
      <c r="K265" s="57">
        <f>1</f>
        <v>1</v>
      </c>
    </row>
    <row r="266" spans="2:11" x14ac:dyDescent="0.2">
      <c r="B266" s="45" t="s">
        <v>336</v>
      </c>
      <c r="C266" s="57"/>
      <c r="D266" s="57"/>
      <c r="E266" s="57"/>
      <c r="F266" s="57"/>
      <c r="G266" s="57"/>
      <c r="H266" s="57">
        <f>1</f>
        <v>1</v>
      </c>
      <c r="I266" s="57">
        <v>1</v>
      </c>
      <c r="J266" s="58"/>
      <c r="K266" s="57"/>
    </row>
    <row r="267" spans="2:11" x14ac:dyDescent="0.2">
      <c r="B267" s="46" t="s">
        <v>369</v>
      </c>
      <c r="C267" s="57"/>
      <c r="D267" s="57"/>
      <c r="E267" s="57"/>
      <c r="F267" s="57"/>
      <c r="G267" s="57"/>
      <c r="H267" s="57"/>
      <c r="I267" s="57">
        <f>1</f>
        <v>1</v>
      </c>
      <c r="J267" s="58"/>
      <c r="K267" s="57"/>
    </row>
    <row r="268" spans="2:11" x14ac:dyDescent="0.2">
      <c r="B268" s="46" t="s">
        <v>982</v>
      </c>
      <c r="C268" s="57"/>
      <c r="D268" s="57"/>
      <c r="E268" s="57"/>
      <c r="F268" s="57"/>
      <c r="G268" s="57"/>
      <c r="H268" s="57">
        <v>1</v>
      </c>
      <c r="I268" s="57"/>
      <c r="J268" s="58"/>
      <c r="K268" s="57"/>
    </row>
    <row r="269" spans="2:11" x14ac:dyDescent="0.2">
      <c r="B269" s="46" t="s">
        <v>901</v>
      </c>
      <c r="C269" s="57"/>
      <c r="D269" s="57"/>
      <c r="E269" s="57">
        <f>1</f>
        <v>1</v>
      </c>
      <c r="F269" s="57"/>
      <c r="G269" s="57"/>
      <c r="H269" s="57"/>
      <c r="I269" s="57"/>
      <c r="J269" s="58"/>
      <c r="K269" s="57"/>
    </row>
    <row r="270" spans="2:11" x14ac:dyDescent="0.2">
      <c r="B270" s="79" t="s">
        <v>216</v>
      </c>
      <c r="C270" s="56"/>
      <c r="D270" s="56"/>
      <c r="E270" s="56">
        <f>1</f>
        <v>1</v>
      </c>
      <c r="F270" s="56"/>
      <c r="G270" s="56"/>
      <c r="H270" s="56"/>
      <c r="I270" s="56"/>
      <c r="J270" s="80"/>
      <c r="K270" s="57"/>
    </row>
    <row r="272" spans="2:11" x14ac:dyDescent="0.2">
      <c r="B272" s="132"/>
    </row>
  </sheetData>
  <sheetProtection selectLockedCells="1" selectUnlockedCells="1"/>
  <pageMargins left="0.7" right="0.7" top="0.78740157499999996" bottom="0.78740157499999996"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2:XFB754"/>
  <sheetViews>
    <sheetView topLeftCell="A46" zoomScale="85" zoomScaleNormal="85" workbookViewId="0">
      <selection activeCell="CF2" sqref="CF2"/>
    </sheetView>
  </sheetViews>
  <sheetFormatPr baseColWidth="10" defaultColWidth="11.42578125" defaultRowHeight="14.25" x14ac:dyDescent="0.2"/>
  <cols>
    <col min="1" max="1" width="7.42578125" style="17" bestFit="1" customWidth="1"/>
    <col min="2" max="2" width="92.42578125" style="17" customWidth="1"/>
    <col min="3" max="3" width="14.5703125" style="18" customWidth="1"/>
    <col min="4" max="4" width="15" style="18" customWidth="1"/>
    <col min="5" max="6" width="91.42578125" style="18" customWidth="1"/>
    <col min="7" max="7" width="40.42578125" style="17" customWidth="1"/>
    <col min="8" max="8" width="19.42578125" style="18" customWidth="1"/>
    <col min="9" max="9" width="4.5703125" style="17" customWidth="1"/>
    <col min="10" max="10" width="12.42578125" style="17" customWidth="1"/>
    <col min="11" max="11" width="97.42578125" style="17" customWidth="1"/>
    <col min="12" max="12" width="8.140625" style="17" customWidth="1"/>
    <col min="13" max="13" width="18.140625" style="18" customWidth="1"/>
    <col min="14" max="14" width="6.42578125" style="18" customWidth="1"/>
    <col min="15" max="16384" width="11.42578125" style="17"/>
  </cols>
  <sheetData>
    <row r="2" spans="1:14" x14ac:dyDescent="0.2">
      <c r="B2" s="17" t="s">
        <v>1</v>
      </c>
      <c r="C2" s="18" t="s">
        <v>39</v>
      </c>
      <c r="D2" s="18" t="s">
        <v>14</v>
      </c>
      <c r="E2" s="18" t="s">
        <v>509</v>
      </c>
      <c r="F2" s="18" t="s">
        <v>508</v>
      </c>
      <c r="K2" s="19"/>
    </row>
    <row r="3" spans="1:14" x14ac:dyDescent="0.2">
      <c r="A3" s="20">
        <f>2</f>
        <v>2</v>
      </c>
      <c r="B3" s="17" t="s">
        <v>2</v>
      </c>
      <c r="C3" s="31" t="str">
        <f t="shared" ref="C3:C9" si="0">IF(ISNA(VLOOKUP($B3,Alle,$C$66,0)),"",VLOOKUP($B3,Alle,$C$66,0))</f>
        <v>12120</v>
      </c>
      <c r="D3" s="18">
        <v>6</v>
      </c>
      <c r="E3" s="18" t="str">
        <f>IFERROR(INDEX(rng_Auflagen,_xlfn.AGGREGATE(15,6,(ROW(rng_Auflagen)-ROW($A$3)+1)/(--(SEARCH(Formular!$H$18,rng_Auflagen)&gt;0)),ROW()-ROW($A$3)+1),1),"")</f>
        <v>Grundlagen der Thermodynamik I für LRT</v>
      </c>
      <c r="F3" s="18" t="str">
        <f t="shared" ref="F3:F9" si="1">INDEX(Auflagen,_xlfn.AGGREGATE(15,6,1/(COUNTIF(spc_Auflagen,Auflagen)=0)*(ROW(Auflagen)-ROW($A$3)+1),ROW(A1)))</f>
        <v>Grundlagen der Thermodynamik I für LRT</v>
      </c>
      <c r="K3" s="19"/>
    </row>
    <row r="4" spans="1:14" x14ac:dyDescent="0.2">
      <c r="B4" s="17" t="s">
        <v>6</v>
      </c>
      <c r="C4" s="31" t="str">
        <f t="shared" si="0"/>
        <v>12130</v>
      </c>
      <c r="D4" s="18">
        <v>6</v>
      </c>
      <c r="E4" s="18" t="str">
        <f>IFERROR(INDEX(rng_Auflagen,_xlfn.AGGREGATE(15,6,(ROW(rng_Auflagen)-ROW($A$3)+1)/(--(SEARCH(Formular!$H$18,rng_Auflagen)&gt;0)),ROW()-ROW($A$3)+1),1),"")</f>
        <v>Strömungslehre I</v>
      </c>
      <c r="F4" s="18" t="str">
        <f t="shared" si="1"/>
        <v>Strömungslehre I</v>
      </c>
      <c r="K4" s="19"/>
    </row>
    <row r="5" spans="1:14" x14ac:dyDescent="0.2">
      <c r="B5" s="17" t="s">
        <v>15</v>
      </c>
      <c r="C5" s="31" t="str">
        <f t="shared" si="0"/>
        <v>17220</v>
      </c>
      <c r="D5" s="18">
        <v>9</v>
      </c>
      <c r="E5" s="18" t="str">
        <f>IFERROR(INDEX(rng_Auflagen,_xlfn.AGGREGATE(15,6,(ROW(rng_Auflagen)-ROW($A$3)+1)/(--(SEARCH(Formular!$H$18,rng_Auflagen)&gt;0)),ROW()-ROW($A$3)+1),1),"")</f>
        <v>Höhere Mathematik 3 (vertieft)</v>
      </c>
      <c r="F5" s="18" t="str">
        <f t="shared" si="1"/>
        <v>Höhere Mathematik 3 (vertieft)</v>
      </c>
      <c r="K5" s="19"/>
    </row>
    <row r="6" spans="1:14" x14ac:dyDescent="0.2">
      <c r="B6" s="17" t="s">
        <v>4</v>
      </c>
      <c r="C6" s="31" t="str">
        <f t="shared" si="0"/>
        <v>21410</v>
      </c>
      <c r="D6" s="18">
        <v>6</v>
      </c>
      <c r="E6" s="18" t="str">
        <f>IFERROR(INDEX(rng_Auflagen,_xlfn.AGGREGATE(15,6,(ROW(rng_Auflagen)-ROW($A$3)+1)/(--(SEARCH(Formular!$H$18,rng_Auflagen)&gt;0)),ROW()-ROW($A$3)+1),1),"")</f>
        <v>Luftfahrttechnik und Luftfahrtantriebe</v>
      </c>
      <c r="F6" s="18" t="str">
        <f t="shared" si="1"/>
        <v>Luftfahrttechnik und Luftfahrtantriebe</v>
      </c>
      <c r="K6" s="19"/>
    </row>
    <row r="7" spans="1:14" x14ac:dyDescent="0.2">
      <c r="B7" s="17" t="s">
        <v>3</v>
      </c>
      <c r="C7" s="31" t="str">
        <f t="shared" si="0"/>
        <v>61130</v>
      </c>
      <c r="D7" s="18">
        <v>9</v>
      </c>
      <c r="E7" s="18" t="str">
        <f>IFERROR(INDEX(rng_Auflagen,_xlfn.AGGREGATE(15,6,(ROW(rng_Auflagen)-ROW($A$3)+1)/(--(SEARCH(Formular!$H$18,rng_Auflagen)&gt;0)),ROW()-ROW($A$3)+1),1),"")</f>
        <v>Konstruktionslehre I (LRT)</v>
      </c>
      <c r="F7" s="18" t="str">
        <f t="shared" si="1"/>
        <v>Konstruktionslehre I (LRT)</v>
      </c>
      <c r="H7" s="17"/>
      <c r="K7" s="19"/>
      <c r="M7" s="17"/>
      <c r="N7" s="17"/>
    </row>
    <row r="8" spans="1:14" x14ac:dyDescent="0.2">
      <c r="B8" s="17" t="s">
        <v>5</v>
      </c>
      <c r="C8" s="31" t="str">
        <f t="shared" si="0"/>
        <v>61220</v>
      </c>
      <c r="D8" s="18">
        <v>6</v>
      </c>
      <c r="E8" s="18" t="str">
        <f>IFERROR(INDEX(rng_Auflagen,_xlfn.AGGREGATE(15,6,(ROW(rng_Auflagen)-ROW($A$3)+1)/(--(SEARCH(Formular!$H$18,rng_Auflagen)&gt;0)),ROW()-ROW($A$3)+1),1),"")</f>
        <v>Raumfahrt</v>
      </c>
      <c r="F8" s="18" t="str">
        <f t="shared" si="1"/>
        <v>Raumfahrt</v>
      </c>
      <c r="J8" s="2"/>
      <c r="K8" s="9"/>
    </row>
    <row r="9" spans="1:14" x14ac:dyDescent="0.2">
      <c r="B9" s="17" t="s">
        <v>846</v>
      </c>
      <c r="C9" s="31" t="str">
        <f t="shared" si="0"/>
        <v>72760</v>
      </c>
      <c r="D9" s="18">
        <v>6</v>
      </c>
      <c r="E9" s="18" t="str">
        <f>IFERROR(INDEX(rng_Auflagen,_xlfn.AGGREGATE(15,6,(ROW(rng_Auflagen)-ROW($A$3)+1)/(--(SEARCH(Formular!$H$18,rng_Auflagen)&gt;0)),ROW()-ROW($A$3)+1),1),"")</f>
        <v>Flugmechanik und Luftfahrtsysteme</v>
      </c>
      <c r="F9" s="18" t="str">
        <f t="shared" si="1"/>
        <v>Flugmechanik und Luftfahrtsysteme</v>
      </c>
      <c r="J9" s="2"/>
      <c r="K9" s="9"/>
    </row>
    <row r="10" spans="1:14" x14ac:dyDescent="0.2">
      <c r="C10" s="7"/>
      <c r="J10" s="2"/>
      <c r="K10" s="9"/>
    </row>
    <row r="11" spans="1:14" x14ac:dyDescent="0.2">
      <c r="J11" s="2"/>
      <c r="K11" s="9"/>
    </row>
    <row r="12" spans="1:14" x14ac:dyDescent="0.2">
      <c r="B12" s="17" t="s">
        <v>0</v>
      </c>
      <c r="C12" s="18" t="s">
        <v>39</v>
      </c>
      <c r="D12" s="18" t="s">
        <v>14</v>
      </c>
      <c r="E12" s="18" t="s">
        <v>508</v>
      </c>
      <c r="J12" s="2"/>
      <c r="K12" s="9"/>
    </row>
    <row r="13" spans="1:14" x14ac:dyDescent="0.2">
      <c r="A13" s="21"/>
      <c r="B13" s="17" t="s">
        <v>8</v>
      </c>
      <c r="C13" s="31" t="str">
        <f t="shared" ref="C13:C18" si="2">IF(ISNA(VLOOKUP($B13,Alle,$C$66,0)),"",VLOOKUP($B13,Alle,$C$66,0))</f>
        <v>43970</v>
      </c>
      <c r="D13" s="18">
        <v>6</v>
      </c>
      <c r="E13" s="18" t="str">
        <f t="shared" ref="E13:E18" si="3">INDEX(WahPfli,_xlfn.AGGREGATE(15,6,1/((COUNTIF(spc_WahPfli,WahPfli)=0)*(COUNTIF(spc_Spz1,WahPfli)=0)*(COUNTIF(spc_Spz2,WahPfli)=0)*(COUNTIF(spc_Ergänzung,WahPfli)=0))*(ROW(WahPfli)-ROW($A$13)+1),ROW(A1)))</f>
        <v>Aerodynamik und Flugzeugentwurf I</v>
      </c>
      <c r="J13" s="2"/>
      <c r="K13" s="9"/>
    </row>
    <row r="14" spans="1:14" x14ac:dyDescent="0.2">
      <c r="B14" s="17" t="s">
        <v>9</v>
      </c>
      <c r="C14" s="31" t="str">
        <f t="shared" si="2"/>
        <v>40010</v>
      </c>
      <c r="D14" s="18">
        <v>6</v>
      </c>
      <c r="E14" s="18" t="str">
        <f t="shared" si="3"/>
        <v>Analytische und numerische Methoden der Luft- und Raumfahrttechnik</v>
      </c>
      <c r="J14" s="1"/>
      <c r="K14" s="12"/>
    </row>
    <row r="15" spans="1:14" x14ac:dyDescent="0.2">
      <c r="B15" s="17" t="s">
        <v>10</v>
      </c>
      <c r="C15" s="31" t="str">
        <f t="shared" si="2"/>
        <v>43980</v>
      </c>
      <c r="D15" s="18">
        <v>6</v>
      </c>
      <c r="E15" s="18" t="str">
        <f t="shared" si="3"/>
        <v>Luftfahrttriebwerke und Verbrennung</v>
      </c>
      <c r="J15" s="1"/>
      <c r="K15" s="12"/>
    </row>
    <row r="16" spans="1:14" x14ac:dyDescent="0.2">
      <c r="B16" s="17" t="s">
        <v>11</v>
      </c>
      <c r="C16" s="31" t="str">
        <f t="shared" si="2"/>
        <v>47380</v>
      </c>
      <c r="D16" s="18">
        <v>6</v>
      </c>
      <c r="E16" s="18" t="str">
        <f t="shared" si="3"/>
        <v>Raumfahrttechnik I</v>
      </c>
      <c r="J16" s="1"/>
      <c r="K16" s="12"/>
    </row>
    <row r="17" spans="1:14" x14ac:dyDescent="0.2">
      <c r="B17" s="17" t="s">
        <v>12</v>
      </c>
      <c r="C17" s="31" t="str">
        <f t="shared" si="2"/>
        <v>57180</v>
      </c>
      <c r="D17" s="18">
        <v>6</v>
      </c>
      <c r="E17" s="18" t="str">
        <f t="shared" si="3"/>
        <v>Regelung und Systementwurf</v>
      </c>
      <c r="J17" s="1"/>
      <c r="K17" s="12"/>
    </row>
    <row r="18" spans="1:14" x14ac:dyDescent="0.2">
      <c r="B18" s="17" t="s">
        <v>859</v>
      </c>
      <c r="C18" s="31" t="str">
        <f t="shared" si="2"/>
        <v>71780</v>
      </c>
      <c r="D18" s="18">
        <v>6</v>
      </c>
      <c r="E18" s="18" t="str">
        <f t="shared" si="3"/>
        <v>Strukturdynamik (71780)</v>
      </c>
      <c r="H18" s="17"/>
      <c r="J18" s="1"/>
      <c r="K18" s="12"/>
      <c r="M18" s="17"/>
      <c r="N18" s="17"/>
    </row>
    <row r="19" spans="1:14" x14ac:dyDescent="0.2">
      <c r="C19" s="7"/>
      <c r="H19" s="17"/>
      <c r="J19" s="1"/>
      <c r="K19" s="12"/>
      <c r="M19" s="17"/>
      <c r="N19" s="17"/>
    </row>
    <row r="20" spans="1:14" x14ac:dyDescent="0.2">
      <c r="J20" s="1"/>
      <c r="K20" s="12"/>
    </row>
    <row r="21" spans="1:14" x14ac:dyDescent="0.2">
      <c r="B21" s="17" t="s">
        <v>433</v>
      </c>
      <c r="C21" s="18" t="s">
        <v>40</v>
      </c>
      <c r="D21" s="18" t="s">
        <v>14</v>
      </c>
      <c r="E21" s="18" t="s">
        <v>509</v>
      </c>
      <c r="F21" s="18" t="s">
        <v>508</v>
      </c>
      <c r="J21" s="1"/>
      <c r="K21" s="12"/>
    </row>
    <row r="22" spans="1:14" x14ac:dyDescent="0.2">
      <c r="A22" s="21"/>
      <c r="B22" s="15" t="s">
        <v>447</v>
      </c>
      <c r="C22" s="31" t="str">
        <f t="shared" ref="C22:C34" si="4">IF(ISNA(VLOOKUP($B22,Alle,$C$66,0)),"",VLOOKUP($B22,Alle,$C$66,0))</f>
        <v>50100</v>
      </c>
      <c r="D22" s="16">
        <v>3</v>
      </c>
      <c r="E22" s="22" t="str">
        <f>IFERROR(INDEX(rng_Ergänzung,_xlfn.AGGREGATE(15,6,(ROW(rng_Ergänzung)-ROW($A$22)+1)/(--(SEARCH(Formular!#REF!,rng_Ergänzung)&gt;0)),ROW()-ROW($A$22)+1),1),"")</f>
        <v/>
      </c>
      <c r="F22" s="22" t="str">
        <f>INDEX(Ergänzungen,_xlfn.AGGREGATE(15,6,1/(COUNTIF(spc_Ergänzung,Ergänzungen)=0)*(ROW(Ergänzungen)-ROW($A$22)+1),ROW(A1)))</f>
        <v>Ähnlichkeitsmechanik im Ingenieurwesen und in der Künstlichen Intelligenz</v>
      </c>
      <c r="J22" s="1"/>
      <c r="K22" s="12"/>
    </row>
    <row r="23" spans="1:14" x14ac:dyDescent="0.2">
      <c r="B23" s="13" t="s">
        <v>448</v>
      </c>
      <c r="C23" s="31" t="str">
        <f t="shared" si="4"/>
        <v>45470</v>
      </c>
      <c r="D23" s="5">
        <v>3</v>
      </c>
      <c r="E23" s="5" t="str">
        <f>IFERROR(INDEX(rng_Ergänzung,_xlfn.AGGREGATE(15,6,(ROW(rng_Ergänzung)-ROW($A$22)+1)/(--(SEARCH(Formular!#REF!,rng_Ergänzung)&gt;0)),ROW()-ROW($A$22)+1),1),"")</f>
        <v/>
      </c>
      <c r="F23" s="5" t="str">
        <f t="shared" ref="F23:F34" si="5">INDEX(Ergänzungen,_xlfn.AGGREGATE(15,6,1/(COUNTIF(spc_Ergänzung,Ergänzungen)=0)*(ROW(Ergänzungen)-ROW($A$22)+1),ROW(A2)))</f>
        <v>CFD-Anwendungsseminar</v>
      </c>
      <c r="J23" s="1"/>
      <c r="K23" s="12"/>
    </row>
    <row r="24" spans="1:14" x14ac:dyDescent="0.2">
      <c r="B24" s="13" t="s">
        <v>449</v>
      </c>
      <c r="C24" s="31" t="str">
        <f t="shared" si="4"/>
        <v>58950</v>
      </c>
      <c r="D24" s="5">
        <v>6</v>
      </c>
      <c r="E24" s="5" t="str">
        <f>IFERROR(INDEX(rng_Ergänzung,_xlfn.AGGREGATE(15,6,(ROW(rng_Ergänzung)-ROW($A$22)+1)/(--(SEARCH(Formular!#REF!,rng_Ergänzung)&gt;0)),ROW()-ROW($A$22)+1),1),"")</f>
        <v/>
      </c>
      <c r="F24" s="5" t="str">
        <f t="shared" si="5"/>
        <v>Composites und Leichtbau für Architekturanwendungen</v>
      </c>
      <c r="J24" s="1"/>
      <c r="K24" s="12"/>
    </row>
    <row r="25" spans="1:14" x14ac:dyDescent="0.2">
      <c r="B25" s="9" t="s">
        <v>450</v>
      </c>
      <c r="C25" s="31" t="str">
        <f t="shared" si="4"/>
        <v>44210</v>
      </c>
      <c r="D25" s="10">
        <v>3</v>
      </c>
      <c r="E25" s="10" t="str">
        <f>IFERROR(INDEX(rng_Ergänzung,_xlfn.AGGREGATE(15,6,(ROW(rng_Ergänzung)-ROW($A$22)+1)/(--(SEARCH(Formular!#REF!,rng_Ergänzung)&gt;0)),ROW()-ROW($A$22)+1),1),"")</f>
        <v/>
      </c>
      <c r="F25" s="10" t="str">
        <f t="shared" si="5"/>
        <v>Deformationsanalyse</v>
      </c>
      <c r="J25" s="2"/>
      <c r="K25" s="9"/>
    </row>
    <row r="26" spans="1:14" x14ac:dyDescent="0.2">
      <c r="B26" s="11" t="s">
        <v>451</v>
      </c>
      <c r="C26" s="31" t="str">
        <f t="shared" si="4"/>
        <v>44480</v>
      </c>
      <c r="D26" s="10">
        <v>6</v>
      </c>
      <c r="E26" s="10" t="str">
        <f>IFERROR(INDEX(rng_Ergänzung,_xlfn.AGGREGATE(15,6,(ROW(rng_Ergänzung)-ROW($A$22)+1)/(--(SEARCH(Formular!#REF!,rng_Ergänzung)&gt;0)),ROW()-ROW($A$22)+1),1),"")</f>
        <v/>
      </c>
      <c r="F26" s="10" t="str">
        <f t="shared" si="5"/>
        <v>Geometrische Überwachung: Messung und Analyse</v>
      </c>
      <c r="J26" s="1"/>
      <c r="K26" s="12"/>
    </row>
    <row r="27" spans="1:14" x14ac:dyDescent="0.2">
      <c r="B27" s="9" t="s">
        <v>452</v>
      </c>
      <c r="C27" s="31" t="str">
        <f t="shared" si="4"/>
        <v>46510</v>
      </c>
      <c r="D27" s="10">
        <v>3</v>
      </c>
      <c r="E27" s="10" t="str">
        <f>IFERROR(INDEX(rng_Ergänzung,_xlfn.AGGREGATE(15,6,(ROW(rng_Ergänzung)-ROW($A$22)+1)/(--(SEARCH(Formular!#REF!,rng_Ergänzung)&gt;0)),ROW()-ROW($A$22)+1),1),"")</f>
        <v/>
      </c>
      <c r="F27" s="10" t="str">
        <f t="shared" si="5"/>
        <v>Industrielle Aerodynamik</v>
      </c>
      <c r="J27" s="2"/>
      <c r="K27" s="9"/>
    </row>
    <row r="28" spans="1:14" x14ac:dyDescent="0.2">
      <c r="B28" s="9" t="s">
        <v>453</v>
      </c>
      <c r="C28" s="31" t="str">
        <f t="shared" si="4"/>
        <v>44570</v>
      </c>
      <c r="D28" s="10">
        <v>3</v>
      </c>
      <c r="E28" s="10" t="str">
        <f>IFERROR(INDEX(rng_Ergänzung,_xlfn.AGGREGATE(15,6,(ROW(rng_Ergänzung)-ROW($A$22)+1)/(--(SEARCH(Formular!#REF!,rng_Ergänzung)&gt;0)),ROW()-ROW($A$22)+1),1),"")</f>
        <v/>
      </c>
      <c r="F28" s="10" t="str">
        <f t="shared" si="5"/>
        <v>Industrielle Messtechnik</v>
      </c>
      <c r="J28" s="1"/>
      <c r="K28" s="12"/>
    </row>
    <row r="29" spans="1:14" x14ac:dyDescent="0.2">
      <c r="B29" s="9" t="s">
        <v>454</v>
      </c>
      <c r="C29" s="31" t="str">
        <f t="shared" si="4"/>
        <v>71900</v>
      </c>
      <c r="D29" s="10">
        <v>3</v>
      </c>
      <c r="E29" s="10" t="str">
        <f>IFERROR(INDEX(rng_Ergänzung,_xlfn.AGGREGATE(15,6,(ROW(rng_Ergänzung)-ROW($A$22)+1)/(--(SEARCH(Formular!#REF!,rng_Ergänzung)&gt;0)),ROW()-ROW($A$22)+1),1),"")</f>
        <v/>
      </c>
      <c r="F29" s="10" t="str">
        <f t="shared" si="5"/>
        <v>Laser und Optoelektronik in der LRT</v>
      </c>
      <c r="J29" s="1"/>
      <c r="K29" s="12"/>
    </row>
    <row r="30" spans="1:14" x14ac:dyDescent="0.2">
      <c r="B30" s="9" t="s">
        <v>455</v>
      </c>
      <c r="C30" s="31" t="str">
        <f t="shared" si="4"/>
        <v>58410</v>
      </c>
      <c r="D30" s="10">
        <v>3</v>
      </c>
      <c r="E30" s="10" t="str">
        <f>IFERROR(INDEX(rng_Ergänzung,_xlfn.AGGREGATE(15,6,(ROW(rng_Ergänzung)-ROW($A$22)+1)/(--(SEARCH(Formular!#REF!,rng_Ergänzung)&gt;0)),ROW()-ROW($A$22)+1),1),"")</f>
        <v/>
      </c>
      <c r="F30" s="10" t="str">
        <f t="shared" si="5"/>
        <v>Nachhaltige Energie- und Verkehrssysteme</v>
      </c>
      <c r="J30" s="1"/>
      <c r="K30" s="12"/>
    </row>
    <row r="31" spans="1:14" x14ac:dyDescent="0.2">
      <c r="B31" s="12" t="s">
        <v>456</v>
      </c>
      <c r="C31" s="31" t="str">
        <f t="shared" si="4"/>
        <v>72170</v>
      </c>
      <c r="D31" s="10">
        <v>3</v>
      </c>
      <c r="E31" s="10" t="str">
        <f>IFERROR(INDEX(rng_Ergänzung,_xlfn.AGGREGATE(15,6,(ROW(rng_Ergänzung)-ROW($A$22)+1)/(--(SEARCH(Formular!#REF!,rng_Ergänzung)&gt;0)),ROW()-ROW($A$22)+1),1),"")</f>
        <v/>
      </c>
      <c r="F31" s="10" t="str">
        <f t="shared" si="5"/>
        <v xml:space="preserve">Regelung von Windenergieanlagen und Windparks </v>
      </c>
      <c r="J31" s="1"/>
      <c r="K31" s="12"/>
    </row>
    <row r="32" spans="1:14" x14ac:dyDescent="0.2">
      <c r="B32" s="9" t="s">
        <v>457</v>
      </c>
      <c r="C32" s="31" t="str">
        <f t="shared" si="4"/>
        <v>71910</v>
      </c>
      <c r="D32" s="10">
        <v>3</v>
      </c>
      <c r="E32" s="10" t="str">
        <f>IFERROR(INDEX(rng_Ergänzung,_xlfn.AGGREGATE(15,6,(ROW(rng_Ergänzung)-ROW($A$22)+1)/(--(SEARCH(Formular!#REF!,rng_Ergänzung)&gt;0)),ROW()-ROW($A$22)+1),1),"")</f>
        <v/>
      </c>
      <c r="F32" s="10" t="str">
        <f t="shared" si="5"/>
        <v>Seminar zu Mehrphasenströmungen</v>
      </c>
      <c r="J32" s="2"/>
      <c r="K32" s="9"/>
    </row>
    <row r="33" spans="1:11" x14ac:dyDescent="0.2">
      <c r="B33" s="12" t="s">
        <v>458</v>
      </c>
      <c r="C33" s="31" t="str">
        <f t="shared" si="4"/>
        <v>51630</v>
      </c>
      <c r="D33" s="5">
        <v>3</v>
      </c>
      <c r="E33" s="5" t="str">
        <f>IFERROR(INDEX(rng_Ergänzung,_xlfn.AGGREGATE(15,6,(ROW(rng_Ergänzung)-ROW($A$22)+1)/(--(SEARCH(Formular!#REF!,rng_Ergänzung)&gt;0)),ROW()-ROW($A$22)+1),1),"")</f>
        <v/>
      </c>
      <c r="F33" s="5" t="str">
        <f t="shared" si="5"/>
        <v>Umweltaerodynamik</v>
      </c>
      <c r="J33" s="1"/>
      <c r="K33" s="12"/>
    </row>
    <row r="34" spans="1:11" x14ac:dyDescent="0.2">
      <c r="B34" s="11" t="s">
        <v>459</v>
      </c>
      <c r="C34" s="31" t="str">
        <f t="shared" si="4"/>
        <v>29150</v>
      </c>
      <c r="D34" s="10">
        <v>6</v>
      </c>
      <c r="E34" s="10" t="str">
        <f>IFERROR(INDEX(rng_Ergänzung,_xlfn.AGGREGATE(15,6,(ROW(rng_Ergänzung)-ROW($A$22)+1)/(--(SEARCH(Formular!#REF!,rng_Ergänzung)&gt;0)),ROW()-ROW($A$22)+1),1),"")</f>
        <v/>
      </c>
      <c r="F34" s="10" t="str">
        <f t="shared" si="5"/>
        <v>Windenergie 2 – Planung und Betrieb von Windparks</v>
      </c>
      <c r="J34" s="1"/>
      <c r="K34" s="12"/>
    </row>
    <row r="35" spans="1:11" x14ac:dyDescent="0.2">
      <c r="B35" s="11"/>
      <c r="C35" s="8"/>
      <c r="D35" s="10"/>
      <c r="E35" s="10"/>
      <c r="F35" s="10"/>
      <c r="J35" s="1"/>
      <c r="K35" s="12"/>
    </row>
    <row r="36" spans="1:11" x14ac:dyDescent="0.2">
      <c r="J36" s="1"/>
      <c r="K36" s="12"/>
    </row>
    <row r="37" spans="1:11" x14ac:dyDescent="0.2">
      <c r="B37" s="17" t="s">
        <v>460</v>
      </c>
      <c r="C37" s="18" t="s">
        <v>40</v>
      </c>
      <c r="D37" s="18" t="s">
        <v>14</v>
      </c>
      <c r="E37" s="18" t="s">
        <v>509</v>
      </c>
      <c r="F37" s="18" t="s">
        <v>508</v>
      </c>
      <c r="J37" s="1"/>
      <c r="K37" s="12"/>
    </row>
    <row r="38" spans="1:11" x14ac:dyDescent="0.2">
      <c r="A38" s="21"/>
      <c r="B38" s="13" t="s">
        <v>477</v>
      </c>
      <c r="C38" s="31" t="str">
        <f t="shared" ref="C38:C53" si="6">IF(ISNA(VLOOKUP($B38,Alle,$C$66,0)),"",VLOOKUP($B38,Alle,$C$66,0))</f>
        <v>45460</v>
      </c>
      <c r="D38" s="5">
        <v>3</v>
      </c>
      <c r="E38" s="5" t="str">
        <f>IFERROR(INDEX(rng_SQ,_xlfn.AGGREGATE(15,6,(ROW(rng_SQ)-ROW($A$38)+1)/(--(SEARCH(Formular!#REF!,rng_SQ)&gt;0)),ROW()-ROW($A$38)+1),1),"")</f>
        <v/>
      </c>
      <c r="F38" s="5" t="str">
        <f t="shared" ref="F38:F53" si="7">INDEX(faSQ,_xlfn.AGGREGATE(15,6,1/(COUNTIF(spc_SQ,faSQ)=0)*(ROW(faSQ)-ROW($A$38)+1),ROW(A1)))</f>
        <v>Astronomie für Raumfahrtingenieure</v>
      </c>
      <c r="J38" s="1"/>
      <c r="K38" s="12"/>
    </row>
    <row r="39" spans="1:11" x14ac:dyDescent="0.2">
      <c r="B39" s="11" t="s">
        <v>478</v>
      </c>
      <c r="C39" s="31" t="str">
        <f t="shared" si="6"/>
        <v>36550</v>
      </c>
      <c r="D39" s="10">
        <v>3</v>
      </c>
      <c r="E39" s="10" t="str">
        <f>IFERROR(INDEX(rng_SQ,_xlfn.AGGREGATE(15,6,(ROW(rng_SQ)-ROW($A$38)+1)/(--(SEARCH(Formular!#REF!,rng_SQ)&gt;0)),ROW()-ROW($A$38)+1),1),"")</f>
        <v/>
      </c>
      <c r="F39" s="10" t="str">
        <f t="shared" si="7"/>
        <v>Chemistry of the Atmosphere</v>
      </c>
      <c r="J39" s="1"/>
      <c r="K39" s="12"/>
    </row>
    <row r="40" spans="1:11" x14ac:dyDescent="0.2">
      <c r="B40" s="11" t="s">
        <v>479</v>
      </c>
      <c r="C40" s="31" t="str">
        <f t="shared" si="6"/>
        <v>61230</v>
      </c>
      <c r="D40" s="10">
        <v>3</v>
      </c>
      <c r="E40" s="10" t="str">
        <f>IFERROR(INDEX(rng_SQ,_xlfn.AGGREGATE(15,6,(ROW(rng_SQ)-ROW($A$38)+1)/(--(SEARCH(Formular!#REF!,rng_SQ)&gt;0)),ROW()-ROW($A$38)+1),1),"")</f>
        <v/>
      </c>
      <c r="F40" s="10" t="str">
        <f t="shared" si="7"/>
        <v>Einführung in die satellitengestützte Erdbeobachtung</v>
      </c>
      <c r="J40" s="1"/>
      <c r="K40" s="12"/>
    </row>
    <row r="41" spans="1:11" x14ac:dyDescent="0.2">
      <c r="B41" s="11" t="s">
        <v>480</v>
      </c>
      <c r="C41" s="31" t="str">
        <f t="shared" si="6"/>
        <v>52010</v>
      </c>
      <c r="D41" s="10">
        <v>3</v>
      </c>
      <c r="E41" s="10" t="str">
        <f>IFERROR(INDEX(rng_SQ,_xlfn.AGGREGATE(15,6,(ROW(rng_SQ)-ROW($A$38)+1)/(--(SEARCH(Formular!#REF!,rng_SQ)&gt;0)),ROW()-ROW($A$38)+1),1),"")</f>
        <v/>
      </c>
      <c r="F41" s="10" t="str">
        <f t="shared" si="7"/>
        <v>English for Aerospace Engineering, Graduate Seminar</v>
      </c>
      <c r="J41" s="1"/>
      <c r="K41" s="12"/>
    </row>
    <row r="42" spans="1:11" x14ac:dyDescent="0.2">
      <c r="B42" s="13" t="s">
        <v>481</v>
      </c>
      <c r="C42" s="31" t="str">
        <f t="shared" si="6"/>
        <v>36060</v>
      </c>
      <c r="D42" s="5">
        <v>3</v>
      </c>
      <c r="E42" s="5" t="str">
        <f>IFERROR(INDEX(rng_SQ,_xlfn.AGGREGATE(15,6,(ROW(rng_SQ)-ROW($A$38)+1)/(--(SEARCH(Formular!#REF!,rng_SQ)&gt;0)),ROW()-ROW($A$38)+1),1),"")</f>
        <v/>
      </c>
      <c r="F42" s="5" t="str">
        <f t="shared" si="7"/>
        <v>Flugmedizin für Ingenieure</v>
      </c>
      <c r="J42" s="1"/>
      <c r="K42" s="12"/>
    </row>
    <row r="43" spans="1:11" x14ac:dyDescent="0.2">
      <c r="B43" s="11" t="s">
        <v>482</v>
      </c>
      <c r="C43" s="31" t="str">
        <f t="shared" si="6"/>
        <v>39160</v>
      </c>
      <c r="D43" s="10">
        <v>3</v>
      </c>
      <c r="E43" s="10" t="str">
        <f>IFERROR(INDEX(rng_SQ,_xlfn.AGGREGATE(15,6,(ROW(rng_SQ)-ROW($A$38)+1)/(--(SEARCH(Formular!#REF!,rng_SQ)&gt;0)),ROW()-ROW($A$38)+1),1),"")</f>
        <v/>
      </c>
      <c r="F43" s="10" t="str">
        <f t="shared" si="7"/>
        <v>Grundlagen der Betriebswirtschaftslehre (für MINT-Studenten)</v>
      </c>
      <c r="J43" s="1"/>
      <c r="K43" s="12"/>
    </row>
    <row r="44" spans="1:11" x14ac:dyDescent="0.2">
      <c r="B44" s="13" t="s">
        <v>483</v>
      </c>
      <c r="C44" s="31" t="str">
        <f t="shared" si="6"/>
        <v>40390</v>
      </c>
      <c r="D44" s="5">
        <v>3</v>
      </c>
      <c r="E44" s="5" t="str">
        <f>IFERROR(INDEX(rng_SQ,_xlfn.AGGREGATE(15,6,(ROW(rng_SQ)-ROW($A$38)+1)/(--(SEARCH(Formular!#REF!,rng_SQ)&gt;0)),ROW()-ROW($A$38)+1),1),"")</f>
        <v/>
      </c>
      <c r="F44" s="5" t="str">
        <f t="shared" si="7"/>
        <v>Hubschrauberseminar</v>
      </c>
      <c r="J44" s="2"/>
      <c r="K44" s="9"/>
    </row>
    <row r="45" spans="1:11" x14ac:dyDescent="0.2">
      <c r="B45" s="12" t="s">
        <v>484</v>
      </c>
      <c r="C45" s="31">
        <f t="shared" si="6"/>
        <v>50270</v>
      </c>
      <c r="D45" s="5">
        <v>3</v>
      </c>
      <c r="E45" s="5" t="str">
        <f>IFERROR(INDEX(rng_SQ,_xlfn.AGGREGATE(15,6,(ROW(rng_SQ)-ROW($A$38)+1)/(--(SEARCH(Formular!#REF!,rng_SQ)&gt;0)),ROW()-ROW($A$38)+1),1),"")</f>
        <v/>
      </c>
      <c r="F45" s="5" t="str">
        <f t="shared" si="7"/>
        <v>Modellreduktion in der Mechanik</v>
      </c>
      <c r="J45" s="2"/>
      <c r="K45" s="9"/>
    </row>
    <row r="46" spans="1:11" x14ac:dyDescent="0.2">
      <c r="B46" s="13" t="s">
        <v>485</v>
      </c>
      <c r="C46" s="31" t="str">
        <f t="shared" si="6"/>
        <v>39840</v>
      </c>
      <c r="D46" s="5">
        <v>3</v>
      </c>
      <c r="E46" s="5" t="str">
        <f>IFERROR(INDEX(rng_SQ,_xlfn.AGGREGATE(15,6,(ROW(rng_SQ)-ROW($A$38)+1)/(--(SEARCH(Formular!#REF!,rng_SQ)&gt;0)),ROW()-ROW($A$38)+1),1),"")</f>
        <v/>
      </c>
      <c r="F46" s="5" t="str">
        <f t="shared" si="7"/>
        <v>Projektmanagement und Systemengineering</v>
      </c>
      <c r="J46" s="1"/>
      <c r="K46" s="12"/>
    </row>
    <row r="47" spans="1:11" x14ac:dyDescent="0.2">
      <c r="B47" s="12" t="s">
        <v>486</v>
      </c>
      <c r="C47" s="31" t="str">
        <f t="shared" si="6"/>
        <v>45480</v>
      </c>
      <c r="D47" s="5">
        <v>6</v>
      </c>
      <c r="E47" s="5" t="str">
        <f>IFERROR(INDEX(rng_SQ,_xlfn.AGGREGATE(15,6,(ROW(rng_SQ)-ROW($A$38)+1)/(--(SEARCH(Formular!#REF!,rng_SQ)&gt;0)),ROW()-ROW($A$38)+1),1),"")</f>
        <v/>
      </c>
      <c r="F47" s="5" t="str">
        <f t="shared" si="7"/>
        <v>Projektarbeit</v>
      </c>
      <c r="J47" s="1"/>
      <c r="K47" s="12"/>
    </row>
    <row r="48" spans="1:11" x14ac:dyDescent="0.2">
      <c r="B48" s="12" t="s">
        <v>487</v>
      </c>
      <c r="C48" s="31" t="str">
        <f t="shared" si="6"/>
        <v>41460</v>
      </c>
      <c r="D48" s="5">
        <v>3</v>
      </c>
      <c r="E48" s="5" t="str">
        <f>IFERROR(INDEX(rng_SQ,_xlfn.AGGREGATE(15,6,(ROW(rng_SQ)-ROW($A$38)+1)/(--(SEARCH(Formular!#REF!,rng_SQ)&gt;0)),ROW()-ROW($A$38)+1),1),"")</f>
        <v/>
      </c>
      <c r="F48" s="5" t="str">
        <f t="shared" si="7"/>
        <v>Projektseminar: Konstruktion - Luftfahrtantriebe</v>
      </c>
      <c r="J48" s="6"/>
      <c r="K48" s="14"/>
    </row>
    <row r="49" spans="2:12" x14ac:dyDescent="0.2">
      <c r="B49" s="12" t="s">
        <v>488</v>
      </c>
      <c r="C49" s="31" t="str">
        <f t="shared" si="6"/>
        <v>39910</v>
      </c>
      <c r="D49" s="5">
        <v>3</v>
      </c>
      <c r="E49" s="5" t="str">
        <f>IFERROR(INDEX(rng_SQ,_xlfn.AGGREGATE(15,6,(ROW(rng_SQ)-ROW($A$38)+1)/(--(SEARCH(Formular!#REF!,rng_SQ)&gt;0)),ROW()-ROW($A$38)+1),1),"")</f>
        <v/>
      </c>
      <c r="F49" s="5" t="str">
        <f t="shared" si="7"/>
        <v>Projektseminar: Simulationstechnik - Statik</v>
      </c>
      <c r="J49" s="1"/>
      <c r="K49" s="12"/>
    </row>
    <row r="50" spans="2:12" x14ac:dyDescent="0.2">
      <c r="B50" s="12" t="s">
        <v>489</v>
      </c>
      <c r="C50" s="31" t="str">
        <f t="shared" si="6"/>
        <v>51990</v>
      </c>
      <c r="D50" s="5">
        <v>3</v>
      </c>
      <c r="E50" s="5" t="str">
        <f>IFERROR(INDEX(rng_SQ,_xlfn.AGGREGATE(15,6,(ROW(rng_SQ)-ROW($A$38)+1)/(--(SEARCH(Formular!#REF!,rng_SQ)&gt;0)),ROW()-ROW($A$38)+1),1),"")</f>
        <v/>
      </c>
      <c r="F50" s="5" t="str">
        <f t="shared" si="7"/>
        <v>Statistik für Luft- und Raumfahrttechniker</v>
      </c>
      <c r="J50" s="1"/>
      <c r="K50" s="12"/>
      <c r="L50" s="4"/>
    </row>
    <row r="51" spans="2:12" x14ac:dyDescent="0.2">
      <c r="B51" s="12" t="s">
        <v>490</v>
      </c>
      <c r="C51" s="31" t="str">
        <f t="shared" si="6"/>
        <v>61240</v>
      </c>
      <c r="D51" s="5">
        <v>3</v>
      </c>
      <c r="E51" s="5" t="str">
        <f>IFERROR(INDEX(rng_SQ,_xlfn.AGGREGATE(15,6,(ROW(rng_SQ)-ROW($A$38)+1)/(--(SEARCH(Formular!#REF!,rng_SQ)&gt;0)),ROW()-ROW($A$38)+1),1),"")</f>
        <v/>
      </c>
      <c r="F51" s="5" t="str">
        <f t="shared" si="7"/>
        <v>Versuchslabor in der Luft- und Raumfahrt</v>
      </c>
      <c r="J51" s="1"/>
      <c r="K51" s="12"/>
      <c r="L51" s="4"/>
    </row>
    <row r="52" spans="2:12" x14ac:dyDescent="0.2">
      <c r="B52" s="12" t="s">
        <v>491</v>
      </c>
      <c r="C52" s="31" t="str">
        <f t="shared" si="6"/>
        <v>39960</v>
      </c>
      <c r="D52" s="5">
        <v>3</v>
      </c>
      <c r="E52" s="5" t="str">
        <f>IFERROR(INDEX(rng_SQ,_xlfn.AGGREGATE(15,6,(ROW(rng_SQ)-ROW($A$38)+1)/(--(SEARCH(Formular!#REF!,rng_SQ)&gt;0)),ROW()-ROW($A$38)+1),1),"")</f>
        <v/>
      </c>
      <c r="F52" s="5" t="str">
        <f t="shared" si="7"/>
        <v>Grundlagen der Zerstörungsfreien Prüfung</v>
      </c>
      <c r="J52" s="2"/>
      <c r="K52" s="9"/>
      <c r="L52" s="3"/>
    </row>
    <row r="53" spans="2:12" x14ac:dyDescent="0.2">
      <c r="B53" s="13" t="s">
        <v>492</v>
      </c>
      <c r="C53" s="31" t="str">
        <f t="shared" si="6"/>
        <v>60540</v>
      </c>
      <c r="D53" s="5">
        <v>6</v>
      </c>
      <c r="E53" s="5" t="str">
        <f>IFERROR(INDEX(rng_SQ,_xlfn.AGGREGATE(15,6,(ROW(rng_SQ)-ROW($A$38)+1)/(--(SEARCH(Formular!#REF!,rng_SQ)&gt;0)),ROW()-ROW($A$38)+1),1),"")</f>
        <v/>
      </c>
      <c r="F53" s="5" t="str">
        <f t="shared" si="7"/>
        <v>Methoden der Zerstörungsfreie Prüfung</v>
      </c>
    </row>
    <row r="54" spans="2:12" x14ac:dyDescent="0.2">
      <c r="B54" s="13"/>
      <c r="C54" s="7"/>
      <c r="D54" s="5"/>
      <c r="E54" s="5"/>
      <c r="F54" s="5"/>
    </row>
    <row r="56" spans="2:12" x14ac:dyDescent="0.2">
      <c r="B56" s="17" t="s">
        <v>112</v>
      </c>
      <c r="C56" s="18" t="s">
        <v>7</v>
      </c>
      <c r="D56" s="18" t="s">
        <v>14</v>
      </c>
      <c r="E56" s="18" t="s">
        <v>509</v>
      </c>
      <c r="F56" s="18" t="s">
        <v>508</v>
      </c>
    </row>
    <row r="57" spans="2:12" x14ac:dyDescent="0.2">
      <c r="B57" s="17" t="s">
        <v>16</v>
      </c>
      <c r="C57" s="18">
        <v>3</v>
      </c>
      <c r="F57" s="5" t="str">
        <f>INDEX(SpzRi,_xlfn.AGGREGATE(15,6,1/(COUNTIF(Formular!$B$36:'Formular'!$B$50,SpzRi)=0)*(ROW(SpzRi)-ROW($A$57)+1),ROW(A1)))</f>
        <v>A: Mathematische und physikalische Modellbildung in der LRT</v>
      </c>
    </row>
    <row r="58" spans="2:12" x14ac:dyDescent="0.2">
      <c r="B58" s="17" t="s">
        <v>17</v>
      </c>
      <c r="C58" s="18">
        <v>4</v>
      </c>
      <c r="F58" s="18" t="str">
        <f>INDEX(SpzRi,_xlfn.AGGREGATE(15,6,1/(COUNTIF(Formular!$B$36:'Formular'!$B$50,SpzRi)=0)*(ROW(SpzRi)-ROW($A$57)+1),ROW(A2)))</f>
        <v>B: Experimentelle und numerische Simulationsmethoden in der LRT</v>
      </c>
    </row>
    <row r="59" spans="2:12" x14ac:dyDescent="0.2">
      <c r="B59" s="17" t="s">
        <v>18</v>
      </c>
      <c r="C59" s="18">
        <v>5</v>
      </c>
      <c r="F59" s="18" t="str">
        <f>INDEX(SpzRi,_xlfn.AGGREGATE(15,6,1/(COUNTIF(Formular!$B$36:'Formular'!$B$50,SpzRi)=0)*(ROW(SpzRi)-ROW($A$57)+1),ROW(A3)))</f>
        <v>C: Informationstechnik in der LRT</v>
      </c>
    </row>
    <row r="60" spans="2:12" x14ac:dyDescent="0.2">
      <c r="B60" s="17" t="s">
        <v>19</v>
      </c>
      <c r="C60" s="18">
        <v>6</v>
      </c>
      <c r="F60" s="18" t="str">
        <f>INDEX(SpzRi,_xlfn.AGGREGATE(15,6,1/(COUNTIF(Formular!$B$36:'Formular'!$B$50,SpzRi)=0)*(ROW(SpzRi)-ROW($A$57)+1),ROW(A4)))</f>
        <v>D: Materialien, Werkstoffe und Fertigungsverfahren in der LRT</v>
      </c>
    </row>
    <row r="61" spans="2:12" x14ac:dyDescent="0.2">
      <c r="B61" s="17" t="s">
        <v>20</v>
      </c>
      <c r="C61" s="18">
        <v>7</v>
      </c>
      <c r="F61" s="18" t="str">
        <f>INDEX(SpzRi,_xlfn.AGGREGATE(15,6,1/(COUNTIF(Formular!$B$36:'Formular'!$B$50,SpzRi)=0)*(ROW(SpzRi)-ROW($A$57)+1),ROW(A5)))</f>
        <v>E: Flugführung und Systemtechnik in der LRT</v>
      </c>
    </row>
    <row r="62" spans="2:12" x14ac:dyDescent="0.2">
      <c r="B62" s="17" t="s">
        <v>21</v>
      </c>
      <c r="C62" s="18">
        <v>8</v>
      </c>
      <c r="F62" s="18" t="str">
        <f>INDEX(SpzRi,_xlfn.AGGREGATE(15,6,1/(COUNTIF(Formular!$B$36:'Formular'!$B$50,SpzRi)=0)*(ROW(SpzRi)-ROW($A$57)+1),ROW(A6)))</f>
        <v>F: Entwurf, Auslegung und Bau von Luft- und Raumfahrzeugen</v>
      </c>
    </row>
    <row r="63" spans="2:12" x14ac:dyDescent="0.2">
      <c r="B63" s="17" t="s">
        <v>22</v>
      </c>
      <c r="C63" s="18">
        <v>9</v>
      </c>
      <c r="F63" s="18" t="str">
        <f>INDEX(SpzRi,_xlfn.AGGREGATE(15,6,1/(COUNTIF(Formular!$B$36:'Formular'!$B$50,SpzRi)=0)*(ROW(SpzRi)-ROW($A$57)+1),ROW(A7)))</f>
        <v>G: Antriebs- und Energiesysteme in der LRT</v>
      </c>
    </row>
    <row r="64" spans="2:12" x14ac:dyDescent="0.2">
      <c r="B64" s="17" t="s">
        <v>23</v>
      </c>
      <c r="C64" s="18">
        <v>10</v>
      </c>
      <c r="F64" s="18" t="str">
        <f>INDEX(SpzRi,_xlfn.AGGREGATE(15,6,1/(COUNTIF(Formular!$B$36:'Formular'!$B$50,SpzRi)=0)*(ROW(SpzRi)-ROW($A$57)+1),ROW(A8)))</f>
        <v>H: Raumfahrttechnik und Weltraumnutzung</v>
      </c>
    </row>
    <row r="66" spans="2:7" x14ac:dyDescent="0.2">
      <c r="B66" s="17" t="s">
        <v>848</v>
      </c>
      <c r="C66" s="18">
        <v>2</v>
      </c>
    </row>
    <row r="67" spans="2:7" x14ac:dyDescent="0.2">
      <c r="B67" s="17" t="s">
        <v>516</v>
      </c>
      <c r="C67" s="18" t="s">
        <v>40</v>
      </c>
      <c r="D67" s="18" t="s">
        <v>14</v>
      </c>
      <c r="E67" s="18" t="s">
        <v>509</v>
      </c>
      <c r="F67" s="18" t="s">
        <v>508</v>
      </c>
    </row>
    <row r="68" spans="2:7" x14ac:dyDescent="0.2">
      <c r="B68" s="31" t="s">
        <v>16</v>
      </c>
      <c r="C68" s="31" t="str">
        <f t="shared" ref="C68:C146" si="8">IF(ISNA(VLOOKUP($B68,Alle,$C$66,0)),"",VLOOKUP($B68,Alle,$C$66,0))</f>
        <v/>
      </c>
      <c r="D68" s="31"/>
      <c r="E68" s="31" t="str">
        <f>IFERROR(INDEX(spc_Range,_xlfn.AGGREGATE(15,6,(ROW(spc_Range)-ROW($A$68)+1)/(--(SEARCH(Formular!$H$21,spc_Range)&gt;0)),ROW()-ROW($A$68)+1),1),"")</f>
        <v>A: Mathematische und physikalische Modellbildung in der LRT</v>
      </c>
      <c r="F68" s="31" t="str">
        <f t="shared" ref="F68:F131" si="9">INDEX(spc_All,_xlfn.AGGREGATE(15,6,1/((COUNTIF(spc_Spz1,spc_All)=0)*(COUNTIF(spc_Spz2,spc_All)=0)*(COUNTIF(spc_Ergänzung,spc_All)=0)*(COUNTIF(spc_WahPfli,spc_All)=0))*(ROW(spc_All)-ROW($A$68)+1),ROW(A1)))</f>
        <v>A: Mathematische und physikalische Modellbildung in der LRT</v>
      </c>
      <c r="G68" s="172"/>
    </row>
    <row r="69" spans="2:7" x14ac:dyDescent="0.2">
      <c r="B69" s="166" t="s">
        <v>32</v>
      </c>
      <c r="C69" s="31" t="str">
        <f t="shared" si="8"/>
        <v>44010</v>
      </c>
      <c r="D69" s="161">
        <v>3</v>
      </c>
      <c r="E69" s="31" t="str">
        <f>IFERROR(INDEX(spc_Range,_xlfn.AGGREGATE(15,6,(ROW(spc_Range)-ROW($A$68)+1)/(--(SEARCH(Formular!$H$21,spc_Range)&gt;0)),ROW()-ROW($A$68)+1),1),"")</f>
        <v>Aeroakustik der Luft- und Raumfahrt</v>
      </c>
      <c r="F69" s="31" t="str">
        <f t="shared" si="9"/>
        <v>Aeroakustik der Luft- und Raumfahrt</v>
      </c>
      <c r="G69" s="172"/>
    </row>
    <row r="70" spans="2:7" x14ac:dyDescent="0.2">
      <c r="B70" s="166" t="s">
        <v>24</v>
      </c>
      <c r="C70" s="31" t="str">
        <f t="shared" si="8"/>
        <v>49600</v>
      </c>
      <c r="D70" s="161">
        <v>3</v>
      </c>
      <c r="E70" s="31" t="str">
        <f>IFERROR(INDEX(spc_Range,_xlfn.AGGREGATE(15,6,(ROW(spc_Range)-ROW($A$68)+1)/(--(SEARCH(Formular!$H$21,spc_Range)&gt;0)),ROW()-ROW($A$68)+1),1),"")</f>
        <v>Aeroelastizität I</v>
      </c>
      <c r="F70" s="31" t="str">
        <f t="shared" si="9"/>
        <v>Aeroelastizität I</v>
      </c>
      <c r="G70" s="172"/>
    </row>
    <row r="71" spans="2:7" x14ac:dyDescent="0.2">
      <c r="B71" s="166" t="s">
        <v>505</v>
      </c>
      <c r="C71" s="31" t="str">
        <f t="shared" si="8"/>
        <v>49590</v>
      </c>
      <c r="D71" s="161">
        <v>6</v>
      </c>
      <c r="E71" s="31" t="str">
        <f>IFERROR(INDEX(spc_Range,_xlfn.AGGREGATE(15,6,(ROW(spc_Range)-ROW($A$68)+1)/(--(SEARCH(Formular!$H$21,spc_Range)&gt;0)),ROW()-ROW($A$68)+1),1),"")</f>
        <v>Aeroelastizität I &amp; II</v>
      </c>
      <c r="F71" s="31" t="str">
        <f t="shared" si="9"/>
        <v>Aeroelastizität I &amp; II</v>
      </c>
      <c r="G71" s="172"/>
    </row>
    <row r="72" spans="2:7" x14ac:dyDescent="0.2">
      <c r="B72" s="167" t="s">
        <v>45</v>
      </c>
      <c r="C72" s="31" t="str">
        <f t="shared" si="8"/>
        <v>44050</v>
      </c>
      <c r="D72" s="168">
        <v>3</v>
      </c>
      <c r="E72" s="31" t="str">
        <f>IFERROR(INDEX(spc_Range,_xlfn.AGGREGATE(15,6,(ROW(spc_Range)-ROW($A$68)+1)/(--(SEARCH(Formular!$H$21,spc_Range)&gt;0)),ROW()-ROW($A$68)+1),1),"")</f>
        <v>Analytische Lösungsmethoden für Wärme- und Stoffübertragungsprobleme</v>
      </c>
      <c r="F72" s="31" t="str">
        <f t="shared" si="9"/>
        <v>Analytische Lösungsmethoden für Wärme- und Stoffübertragungsprobleme</v>
      </c>
      <c r="G72" s="172"/>
    </row>
    <row r="73" spans="2:7" x14ac:dyDescent="0.2">
      <c r="B73" s="167" t="s">
        <v>9</v>
      </c>
      <c r="C73" s="31" t="str">
        <f t="shared" si="8"/>
        <v>40010</v>
      </c>
      <c r="D73" s="168">
        <v>6</v>
      </c>
      <c r="E73" s="31" t="str">
        <f>IFERROR(INDEX(spc_Range,_xlfn.AGGREGATE(15,6,(ROW(spc_Range)-ROW($A$68)+1)/(--(SEARCH(Formular!$H$21,spc_Range)&gt;0)),ROW()-ROW($A$68)+1),1),"")</f>
        <v>Analytische und numerische Methoden der Luft- und Raumfahrttechnik</v>
      </c>
      <c r="F73" s="31" t="str">
        <f t="shared" si="9"/>
        <v>Analytische und numerische Methoden der Luft- und Raumfahrttechnik</v>
      </c>
      <c r="G73" s="172"/>
    </row>
    <row r="74" spans="2:7" x14ac:dyDescent="0.2">
      <c r="B74" s="166" t="s">
        <v>38</v>
      </c>
      <c r="C74" s="31" t="str">
        <f t="shared" si="8"/>
        <v>44070</v>
      </c>
      <c r="D74" s="161">
        <v>6</v>
      </c>
      <c r="E74" s="31" t="str">
        <f>IFERROR(INDEX(spc_Range,_xlfn.AGGREGATE(15,6,(ROW(spc_Range)-ROW($A$68)+1)/(--(SEARCH(Formular!$H$21,spc_Range)&gt;0)),ROW()-ROW($A$68)+1),1),"")</f>
        <v>Analytische Methoden</v>
      </c>
      <c r="F74" s="31" t="str">
        <f t="shared" si="9"/>
        <v>Analytische Methoden</v>
      </c>
      <c r="G74" s="172"/>
    </row>
    <row r="75" spans="2:7" x14ac:dyDescent="0.2">
      <c r="B75" s="166" t="s">
        <v>926</v>
      </c>
      <c r="C75" s="31" t="str">
        <f>IF(ISNA(VLOOKUP($B75,Alle,$C$66,0)),"",VLOOKUP($B75,Alle,$C$66,0))</f>
        <v>105390</v>
      </c>
      <c r="D75" s="161">
        <v>6</v>
      </c>
      <c r="E75" s="31" t="str">
        <f>IFERROR(INDEX(spc_Range,_xlfn.AGGREGATE(15,6,(ROW(spc_Range)-ROW($A$68)+1)/(--(SEARCH(Formular!$H$21,spc_Range)&gt;0)),ROW()-ROW($A$68)+1),1),"")</f>
        <v>Applied Machine Learning for Engineers</v>
      </c>
      <c r="F75" s="31" t="str">
        <f t="shared" si="9"/>
        <v>Applied Machine Learning for Engineers</v>
      </c>
      <c r="G75" s="172"/>
    </row>
    <row r="76" spans="2:7" x14ac:dyDescent="0.2">
      <c r="B76" s="166" t="s">
        <v>980</v>
      </c>
      <c r="C76" s="31" t="str">
        <f>IF(ISNA(VLOOKUP($B76,Alle,$C$66,0)),"",VLOOKUP($B76,Alle,$C$66,0))</f>
        <v>102680</v>
      </c>
      <c r="D76" s="161">
        <v>3</v>
      </c>
      <c r="E76" s="31" t="str">
        <f>IFERROR(INDEX(spc_Range,_xlfn.AGGREGATE(15,6,(ROW(spc_Range)-ROW($A$68)+1)/(--(SEARCH(Formular!$H$21,spc_Range)&gt;0)),ROW()-ROW($A$68)+1),1),"")</f>
        <v>Data driven modeling &amp; machine learning und maschinelles Lernen</v>
      </c>
      <c r="F76" s="31" t="str">
        <f t="shared" si="9"/>
        <v>Data driven modeling &amp; machine learning und maschinelles Lernen</v>
      </c>
      <c r="G76" s="172"/>
    </row>
    <row r="77" spans="2:7" x14ac:dyDescent="0.2">
      <c r="B77" s="169" t="s">
        <v>33</v>
      </c>
      <c r="C77" s="31" t="str">
        <f t="shared" si="8"/>
        <v>44260</v>
      </c>
      <c r="D77" s="168">
        <v>3</v>
      </c>
      <c r="E77" s="31" t="str">
        <f>IFERROR(INDEX(spc_Range,_xlfn.AGGREGATE(15,6,(ROW(spc_Range)-ROW($A$68)+1)/(--(SEARCH(Formular!$H$21,spc_Range)&gt;0)),ROW()-ROW($A$68)+1),1),"")</f>
        <v>Dimensionsanalyse</v>
      </c>
      <c r="F77" s="31" t="str">
        <f t="shared" si="9"/>
        <v>Dimensionsanalyse</v>
      </c>
      <c r="G77" s="172"/>
    </row>
    <row r="78" spans="2:7" x14ac:dyDescent="0.2">
      <c r="B78" s="167" t="s">
        <v>51</v>
      </c>
      <c r="C78" s="31" t="str">
        <f t="shared" si="8"/>
        <v>69510</v>
      </c>
      <c r="D78" s="168">
        <v>3</v>
      </c>
      <c r="E78" s="31" t="str">
        <f>IFERROR(INDEX(spc_Range,_xlfn.AGGREGATE(15,6,(ROW(spc_Range)-ROW($A$68)+1)/(--(SEARCH(Formular!$H$21,spc_Range)&gt;0)),ROW()-ROW($A$68)+1),1),"")</f>
        <v>Einführung in die Charakterisierung und Anwendung poröser Medien in der Luft- und Raumfahrt</v>
      </c>
      <c r="F78" s="31" t="str">
        <f t="shared" si="9"/>
        <v>Einführung in die Charakterisierung und Anwendung poröser Medien in der Luft- und Raumfahrt</v>
      </c>
      <c r="G78" s="172"/>
    </row>
    <row r="79" spans="2:7" x14ac:dyDescent="0.2">
      <c r="B79" s="169" t="s">
        <v>53</v>
      </c>
      <c r="C79" s="31" t="str">
        <f t="shared" si="8"/>
        <v>57170</v>
      </c>
      <c r="D79" s="168">
        <v>3</v>
      </c>
      <c r="E79" s="31" t="str">
        <f>IFERROR(INDEX(spc_Range,_xlfn.AGGREGATE(15,6,(ROW(spc_Range)-ROW($A$68)+1)/(--(SEARCH(Formular!$H$21,spc_Range)&gt;0)),ROW()-ROW($A$68)+1),1),"")</f>
        <v>Einführung in die Finite-Elemente-Methode</v>
      </c>
      <c r="F79" s="31" t="str">
        <f t="shared" si="9"/>
        <v>Einführung in die Finite-Elemente-Methode</v>
      </c>
      <c r="G79" s="172"/>
    </row>
    <row r="80" spans="2:7" x14ac:dyDescent="0.2">
      <c r="B80" s="160" t="s">
        <v>55</v>
      </c>
      <c r="C80" s="31" t="str">
        <f t="shared" si="8"/>
        <v>44310</v>
      </c>
      <c r="D80" s="161">
        <v>3</v>
      </c>
      <c r="E80" s="31" t="str">
        <f>IFERROR(INDEX(spc_Range,_xlfn.AGGREGATE(15,6,(ROW(spc_Range)-ROW($A$68)+1)/(--(SEARCH(Formular!$H$21,spc_Range)&gt;0)),ROW()-ROW($A$68)+1),1),"")</f>
        <v>Einführung in die Quantenmechanik und Spektroskopie</v>
      </c>
      <c r="F80" s="31" t="str">
        <f t="shared" si="9"/>
        <v>Einführung in die Quantenmechanik und Spektroskopie</v>
      </c>
      <c r="G80" s="172"/>
    </row>
    <row r="81" spans="2:6" x14ac:dyDescent="0.2">
      <c r="B81" s="166" t="s">
        <v>34</v>
      </c>
      <c r="C81" s="31" t="str">
        <f t="shared" si="8"/>
        <v>44330</v>
      </c>
      <c r="D81" s="161">
        <v>3</v>
      </c>
      <c r="E81" s="31" t="str">
        <f>IFERROR(INDEX(spc_Range,_xlfn.AGGREGATE(15,6,(ROW(spc_Range)-ROW($A$68)+1)/(--(SEARCH(Formular!$H$21,spc_Range)&gt;0)),ROW()-ROW($A$68)+1),1),"")</f>
        <v>Elastische/inelastische Lichtstreuung</v>
      </c>
      <c r="F81" s="31" t="str">
        <f t="shared" si="9"/>
        <v>Elastische/inelastische Lichtstreuung</v>
      </c>
    </row>
    <row r="82" spans="2:6" x14ac:dyDescent="0.2">
      <c r="B82" s="160" t="s">
        <v>58</v>
      </c>
      <c r="C82" s="31" t="str">
        <f t="shared" si="8"/>
        <v>48680</v>
      </c>
      <c r="D82" s="161">
        <v>3</v>
      </c>
      <c r="E82" s="31" t="str">
        <f>IFERROR(INDEX(spc_Range,_xlfn.AGGREGATE(15,6,(ROW(spc_Range)-ROW($A$68)+1)/(--(SEARCH(Formular!$H$21,spc_Range)&gt;0)),ROW()-ROW($A$68)+1),1),"")</f>
        <v>Elastisch-plastische Tragwerke und Kontinua</v>
      </c>
      <c r="F82" s="31" t="str">
        <f t="shared" si="9"/>
        <v>Elastisch-plastische Tragwerke und Kontinua</v>
      </c>
    </row>
    <row r="83" spans="2:6" x14ac:dyDescent="0.2">
      <c r="B83" s="160" t="s">
        <v>937</v>
      </c>
      <c r="C83" s="31" t="str">
        <f t="shared" si="8"/>
        <v>49640</v>
      </c>
      <c r="D83" s="161">
        <v>3</v>
      </c>
      <c r="E83" s="31" t="str">
        <f>IFERROR(INDEX(spc_Range,_xlfn.AGGREGATE(15,6,(ROW(spc_Range)-ROW($A$68)+1)/(--(SEARCH(Formular!$H$21,spc_Range)&gt;0)),ROW()-ROW($A$68)+1),1),"")</f>
        <v>Finite Elemente II (Diskretisierung II) (inaktiv)</v>
      </c>
      <c r="F83" s="31" t="str">
        <f t="shared" si="9"/>
        <v>Finite Elemente II (Diskretisierung II) (inaktiv)</v>
      </c>
    </row>
    <row r="84" spans="2:6" x14ac:dyDescent="0.2">
      <c r="B84" s="160" t="s">
        <v>938</v>
      </c>
      <c r="C84" s="31" t="str">
        <f t="shared" si="8"/>
        <v>49650</v>
      </c>
      <c r="D84" s="161">
        <v>3</v>
      </c>
      <c r="E84" s="31" t="str">
        <f>IFERROR(INDEX(spc_Range,_xlfn.AGGREGATE(15,6,(ROW(spc_Range)-ROW($A$68)+1)/(--(SEARCH(Formular!$H$21,spc_Range)&gt;0)),ROW()-ROW($A$68)+1),1),"")</f>
        <v>Finite Elemente III (inaktiv)</v>
      </c>
      <c r="F84" s="31" t="str">
        <f t="shared" si="9"/>
        <v>Finite Elemente III (inaktiv)</v>
      </c>
    </row>
    <row r="85" spans="2:6" x14ac:dyDescent="0.2">
      <c r="B85" s="160" t="s">
        <v>906</v>
      </c>
      <c r="C85" s="31" t="str">
        <f>IF(ISNA(VLOOKUP($B85,Alle,$C$66,0)),"",VLOOKUP($B85,Alle,$C$66,0))</f>
        <v>102020</v>
      </c>
      <c r="D85" s="161">
        <v>3</v>
      </c>
      <c r="E85" s="31" t="str">
        <f>IFERROR(INDEX(spc_Range,_xlfn.AGGREGATE(15,6,(ROW(spc_Range)-ROW($A$68)+1)/(--(SEARCH(Formular!$H$21,spc_Range)&gt;0)),ROW()-ROW($A$68)+1),1),"")</f>
        <v>Flächentragwerke</v>
      </c>
      <c r="F85" s="31" t="str">
        <f t="shared" si="9"/>
        <v>Flächentragwerke</v>
      </c>
    </row>
    <row r="86" spans="2:6" x14ac:dyDescent="0.2">
      <c r="B86" s="166" t="s">
        <v>546</v>
      </c>
      <c r="C86" s="31" t="str">
        <f t="shared" si="8"/>
        <v>44490</v>
      </c>
      <c r="D86" s="161">
        <v>3</v>
      </c>
      <c r="E86" s="31" t="str">
        <f>IFERROR(INDEX(spc_Range,_xlfn.AGGREGATE(15,6,(ROW(spc_Range)-ROW($A$68)+1)/(--(SEARCH(Formular!$H$21,spc_Range)&gt;0)),ROW()-ROW($A$68)+1),1),"")</f>
        <v>Geschwindigkeitsgrenzschichten (inaktiv)</v>
      </c>
      <c r="F86" s="31" t="str">
        <f t="shared" si="9"/>
        <v>Geschwindigkeitsgrenzschichten (inaktiv)</v>
      </c>
    </row>
    <row r="87" spans="2:6" x14ac:dyDescent="0.2">
      <c r="B87" s="166" t="s">
        <v>547</v>
      </c>
      <c r="C87" s="31" t="str">
        <f t="shared" si="8"/>
        <v>44500</v>
      </c>
      <c r="D87" s="161">
        <v>6</v>
      </c>
      <c r="E87" s="31" t="str">
        <f>IFERROR(INDEX(spc_Range,_xlfn.AGGREGATE(15,6,(ROW(spc_Range)-ROW($A$68)+1)/(--(SEARCH(Formular!$H$21,spc_Range)&gt;0)),ROW()-ROW($A$68)+1),1),"")</f>
        <v>Grenzschichtdynamik und -kontrolle (inaktiv)</v>
      </c>
      <c r="F87" s="31" t="str">
        <f t="shared" si="9"/>
        <v>Grenzschichtdynamik und -kontrolle (inaktiv)</v>
      </c>
    </row>
    <row r="88" spans="2:6" x14ac:dyDescent="0.2">
      <c r="B88" s="166" t="s">
        <v>64</v>
      </c>
      <c r="C88" s="31" t="str">
        <f t="shared" si="8"/>
        <v>68540</v>
      </c>
      <c r="D88" s="161">
        <v>6</v>
      </c>
      <c r="E88" s="31" t="str">
        <f>IFERROR(INDEX(spc_Range,_xlfn.AGGREGATE(15,6,(ROW(spc_Range)-ROW($A$68)+1)/(--(SEARCH(Formular!$H$21,spc_Range)&gt;0)),ROW()-ROW($A$68)+1),1),"")</f>
        <v>Grenzschichtströmungen</v>
      </c>
      <c r="F88" s="31" t="str">
        <f t="shared" si="9"/>
        <v>Grenzschichtströmungen</v>
      </c>
    </row>
    <row r="89" spans="2:6" x14ac:dyDescent="0.2">
      <c r="B89" s="166" t="s">
        <v>66</v>
      </c>
      <c r="C89" s="31" t="str">
        <f t="shared" si="8"/>
        <v>68530</v>
      </c>
      <c r="D89" s="161">
        <v>9</v>
      </c>
      <c r="E89" s="31" t="str">
        <f>IFERROR(INDEX(spc_Range,_xlfn.AGGREGATE(15,6,(ROW(spc_Range)-ROW($A$68)+1)/(--(SEARCH(Formular!$H$21,spc_Range)&gt;0)),ROW()-ROW($A$68)+1),1),"")</f>
        <v>Grenzschichtströmungsdynamik und -kontrolle</v>
      </c>
      <c r="F89" s="31" t="str">
        <f t="shared" si="9"/>
        <v>Grenzschichtströmungsdynamik und -kontrolle</v>
      </c>
    </row>
    <row r="90" spans="2:6" x14ac:dyDescent="0.2">
      <c r="B90" s="166" t="s">
        <v>35</v>
      </c>
      <c r="C90" s="31" t="str">
        <f t="shared" si="8"/>
        <v>44510</v>
      </c>
      <c r="D90" s="161">
        <v>3</v>
      </c>
      <c r="E90" s="31" t="str">
        <f>IFERROR(INDEX(spc_Range,_xlfn.AGGREGATE(15,6,(ROW(spc_Range)-ROW($A$68)+1)/(--(SEARCH(Formular!$H$21,spc_Range)&gt;0)),ROW()-ROW($A$68)+1),1),"")</f>
        <v>Grundlagen der Turbulenzmodellierung</v>
      </c>
      <c r="F90" s="31" t="str">
        <f t="shared" si="9"/>
        <v>Grundlagen der Turbulenzmodellierung</v>
      </c>
    </row>
    <row r="91" spans="2:6" x14ac:dyDescent="0.2">
      <c r="B91" s="167" t="s">
        <v>69</v>
      </c>
      <c r="C91" s="31" t="str">
        <f t="shared" si="8"/>
        <v>44520</v>
      </c>
      <c r="D91" s="168">
        <v>3</v>
      </c>
      <c r="E91" s="31" t="str">
        <f>IFERROR(INDEX(spc_Range,_xlfn.AGGREGATE(15,6,(ROW(spc_Range)-ROW($A$68)+1)/(--(SEARCH(Formular!$H$21,spc_Range)&gt;0)),ROW()-ROW($A$68)+1),1),"")</f>
        <v>Grundlagen der Verbrennungsprobleme der Luft- und Raumfahrt</v>
      </c>
      <c r="F91" s="31" t="str">
        <f t="shared" si="9"/>
        <v>Grundlagen der Verbrennungsprobleme der Luft- und Raumfahrt</v>
      </c>
    </row>
    <row r="92" spans="2:6" x14ac:dyDescent="0.2">
      <c r="B92" s="166" t="s">
        <v>71</v>
      </c>
      <c r="C92" s="31" t="str">
        <f t="shared" si="8"/>
        <v>44550</v>
      </c>
      <c r="D92" s="161">
        <v>6</v>
      </c>
      <c r="E92" s="31" t="str">
        <f>IFERROR(INDEX(spc_Range,_xlfn.AGGREGATE(15,6,(ROW(spc_Range)-ROW($A$68)+1)/(--(SEARCH(Formular!$H$21,spc_Range)&gt;0)),ROW()-ROW($A$68)+1),1),"")</f>
        <v xml:space="preserve">Hyperschallströmung und –flug </v>
      </c>
      <c r="F92" s="31" t="str">
        <f t="shared" si="9"/>
        <v xml:space="preserve">Hyperschallströmung und –flug </v>
      </c>
    </row>
    <row r="93" spans="2:6" x14ac:dyDescent="0.2">
      <c r="B93" s="167" t="s">
        <v>73</v>
      </c>
      <c r="C93" s="31" t="str">
        <f t="shared" si="8"/>
        <v>44580</v>
      </c>
      <c r="D93" s="168">
        <v>3</v>
      </c>
      <c r="E93" s="31" t="str">
        <f>IFERROR(INDEX(spc_Range,_xlfn.AGGREGATE(15,6,(ROW(spc_Range)-ROW($A$68)+1)/(--(SEARCH(Formular!$H$21,spc_Range)&gt;0)),ROW()-ROW($A$68)+1),1),"")</f>
        <v>Instationäre Gasdynamik und Stoßrohrprobleme</v>
      </c>
      <c r="F93" s="31" t="str">
        <f t="shared" si="9"/>
        <v>Instationäre Gasdynamik und Stoßrohrprobleme</v>
      </c>
    </row>
    <row r="94" spans="2:6" x14ac:dyDescent="0.2">
      <c r="B94" s="166" t="s">
        <v>75</v>
      </c>
      <c r="C94" s="31" t="str">
        <f t="shared" si="8"/>
        <v>44600</v>
      </c>
      <c r="D94" s="161">
        <v>3</v>
      </c>
      <c r="E94" s="31" t="str">
        <f>IFERROR(INDEX(spc_Range,_xlfn.AGGREGATE(15,6,(ROW(spc_Range)-ROW($A$68)+1)/(--(SEARCH(Formular!$H$21,spc_Range)&gt;0)),ROW()-ROW($A$68)+1),1),"")</f>
        <v>Kinetische Gastheorie</v>
      </c>
      <c r="F94" s="31" t="str">
        <f t="shared" si="9"/>
        <v>Kinetische Gastheorie</v>
      </c>
    </row>
    <row r="95" spans="2:6" x14ac:dyDescent="0.2">
      <c r="B95" s="166" t="s">
        <v>77</v>
      </c>
      <c r="C95" s="31" t="str">
        <f t="shared" si="8"/>
        <v>44640</v>
      </c>
      <c r="D95" s="161">
        <v>6</v>
      </c>
      <c r="E95" s="31" t="str">
        <f>IFERROR(INDEX(spc_Range,_xlfn.AGGREGATE(15,6,(ROW(spc_Range)-ROW($A$68)+1)/(--(SEARCH(Formular!$H$21,spc_Range)&gt;0)),ROW()-ROW($A$68)+1),1),"")</f>
        <v>Kompressible Strömungen I + II</v>
      </c>
      <c r="F95" s="31" t="str">
        <f t="shared" si="9"/>
        <v>Kompressible Strömungen I + II</v>
      </c>
    </row>
    <row r="96" spans="2:6" x14ac:dyDescent="0.2">
      <c r="B96" s="166" t="s">
        <v>548</v>
      </c>
      <c r="C96" s="31" t="str">
        <f t="shared" si="8"/>
        <v>44710</v>
      </c>
      <c r="D96" s="161">
        <v>3</v>
      </c>
      <c r="E96" s="31" t="str">
        <f>IFERROR(INDEX(spc_Range,_xlfn.AGGREGATE(15,6,(ROW(spc_Range)-ROW($A$68)+1)/(--(SEARCH(Formular!$H$21,spc_Range)&gt;0)),ROW()-ROW($A$68)+1),1),"")</f>
        <v>Laminar-turbulente Transition (inaktiv)</v>
      </c>
      <c r="F96" s="31" t="str">
        <f t="shared" si="9"/>
        <v>Laminar-turbulente Transition (inaktiv)</v>
      </c>
    </row>
    <row r="97" spans="2:6" x14ac:dyDescent="0.2">
      <c r="B97" s="166" t="s">
        <v>899</v>
      </c>
      <c r="C97" s="31" t="str">
        <f>IF(ISNA(VLOOKUP($B97,Alle,$C$66,0)),"",VLOOKUP($B97,Alle,$C$66,0))</f>
        <v>101940</v>
      </c>
      <c r="D97" s="161">
        <v>6</v>
      </c>
      <c r="E97" s="31" t="str">
        <f>IFERROR(INDEX(spc_Range,_xlfn.AGGREGATE(15,6,(ROW(spc_Range)-ROW($A$68)+1)/(--(SEARCH(Formular!$H$21,spc_Range)&gt;0)),ROW()-ROW($A$68)+1),1),"")</f>
        <v>Machine Learning Methods in Mechanics</v>
      </c>
      <c r="F97" s="31" t="str">
        <f t="shared" si="9"/>
        <v>Machine Learning Methods in Mechanics</v>
      </c>
    </row>
    <row r="98" spans="2:6" x14ac:dyDescent="0.2">
      <c r="B98" s="166" t="s">
        <v>80</v>
      </c>
      <c r="C98" s="31" t="str">
        <f t="shared" si="8"/>
        <v>50040</v>
      </c>
      <c r="D98" s="161">
        <v>3</v>
      </c>
      <c r="E98" s="31" t="str">
        <f>IFERROR(INDEX(spc_Range,_xlfn.AGGREGATE(15,6,(ROW(spc_Range)-ROW($A$68)+1)/(--(SEARCH(Formular!$H$21,spc_Range)&gt;0)),ROW()-ROW($A$68)+1),1),"")</f>
        <v>Materialermüdung und Bruchmechanik von metallischen Werkstoffen I</v>
      </c>
      <c r="F98" s="31" t="str">
        <f t="shared" si="9"/>
        <v>Materialermüdung und Bruchmechanik von metallischen Werkstoffen I</v>
      </c>
    </row>
    <row r="99" spans="2:6" x14ac:dyDescent="0.2">
      <c r="B99" s="167" t="s">
        <v>82</v>
      </c>
      <c r="C99" s="31" t="str">
        <f t="shared" si="8"/>
        <v>44800</v>
      </c>
      <c r="D99" s="168">
        <v>6</v>
      </c>
      <c r="E99" s="31" t="str">
        <f>IFERROR(INDEX(spc_Range,_xlfn.AGGREGATE(15,6,(ROW(spc_Range)-ROW($A$68)+1)/(--(SEARCH(Formular!$H$21,spc_Range)&gt;0)),ROW()-ROW($A$68)+1),1),"")</f>
        <v>Materialermüdung und Bruchmechanik von metallischen Werkstoffen</v>
      </c>
      <c r="F99" s="31" t="str">
        <f t="shared" si="9"/>
        <v>Materialermüdung und Bruchmechanik von metallischen Werkstoffen</v>
      </c>
    </row>
    <row r="100" spans="2:6" x14ac:dyDescent="0.2">
      <c r="B100" s="160" t="s">
        <v>84</v>
      </c>
      <c r="C100" s="31" t="str">
        <f t="shared" si="8"/>
        <v>44820</v>
      </c>
      <c r="D100" s="161">
        <v>6</v>
      </c>
      <c r="E100" s="31" t="str">
        <f>IFERROR(INDEX(spc_Range,_xlfn.AGGREGATE(15,6,(ROW(spc_Range)-ROW($A$68)+1)/(--(SEARCH(Formular!$H$21,spc_Range)&gt;0)),ROW()-ROW($A$68)+1),1),"")</f>
        <v>Mathematische Methoden in der Strömungsmechanik</v>
      </c>
      <c r="F100" s="31" t="str">
        <f t="shared" si="9"/>
        <v>Mathematische Methoden in der Strömungsmechanik</v>
      </c>
    </row>
    <row r="101" spans="2:6" x14ac:dyDescent="0.2">
      <c r="B101" s="160" t="s">
        <v>914</v>
      </c>
      <c r="C101" s="31" t="str">
        <f>IF(ISNA(VLOOKUP($B101,Alle,$C$66,0)),"",VLOOKUP($B101,Alle,$C$66,0))</f>
        <v>102690</v>
      </c>
      <c r="D101" s="161">
        <v>3</v>
      </c>
      <c r="E101" s="31" t="str">
        <f>IFERROR(INDEX(spc_Range,_xlfn.AGGREGATE(15,6,(ROW(spc_Range)-ROW($A$68)+1)/(--(SEARCH(Formular!$H$21,spc_Range)&gt;0)),ROW()-ROW($A$68)+1),1),"")</f>
        <v>Measurement methods for droplet dynamic applications</v>
      </c>
      <c r="F101" s="31" t="str">
        <f t="shared" si="9"/>
        <v>Measurement methods for droplet dynamic applications</v>
      </c>
    </row>
    <row r="102" spans="2:6" x14ac:dyDescent="0.2">
      <c r="B102" s="160" t="s">
        <v>86</v>
      </c>
      <c r="C102" s="31" t="str">
        <f t="shared" si="8"/>
        <v>68520</v>
      </c>
      <c r="D102" s="161">
        <v>6</v>
      </c>
      <c r="E102" s="31" t="str">
        <f>IFERROR(INDEX(spc_Range,_xlfn.AGGREGATE(15,6,(ROW(spc_Range)-ROW($A$68)+1)/(--(SEARCH(Formular!$H$21,spc_Range)&gt;0)),ROW()-ROW($A$68)+1),1),"")</f>
        <v>Mechanismen der Laminar-Turbulenten Transition</v>
      </c>
      <c r="F102" s="31" t="str">
        <f t="shared" si="9"/>
        <v>Mechanismen der Laminar-Turbulenten Transition</v>
      </c>
    </row>
    <row r="103" spans="2:6" x14ac:dyDescent="0.2">
      <c r="B103" s="166" t="s">
        <v>88</v>
      </c>
      <c r="C103" s="31" t="str">
        <f t="shared" si="8"/>
        <v>44860</v>
      </c>
      <c r="D103" s="161">
        <v>6</v>
      </c>
      <c r="E103" s="31" t="str">
        <f>IFERROR(INDEX(spc_Range,_xlfn.AGGREGATE(15,6,(ROW(spc_Range)-ROW($A$68)+1)/(--(SEARCH(Formular!$H$21,spc_Range)&gt;0)),ROW()-ROW($A$68)+1),1),"")</f>
        <v>Modellierung von Wiedereintrittsströmungen</v>
      </c>
      <c r="F103" s="31" t="str">
        <f t="shared" si="9"/>
        <v>Modellierung von Wiedereintrittsströmungen</v>
      </c>
    </row>
    <row r="104" spans="2:6" x14ac:dyDescent="0.2">
      <c r="B104" s="166" t="s">
        <v>979</v>
      </c>
      <c r="C104" s="31">
        <f>IF(ISNA(VLOOKUP($B104,Alle,$C$66,0)),"",VLOOKUP($B104,Alle,$C$66,0))</f>
        <v>105420</v>
      </c>
      <c r="D104" s="161">
        <v>3</v>
      </c>
      <c r="E104" s="31" t="str">
        <f>IFERROR(INDEX(spc_Range,_xlfn.AGGREGATE(15,6,(ROW(spc_Range)-ROW($A$68)+1)/(--(SEARCH(Formular!$H$21,spc_Range)&gt;0)),ROW()-ROW($A$68)+1),1),"")</f>
        <v>Model Order reduction methods for linear systemseare Systeme</v>
      </c>
      <c r="F104" s="31" t="str">
        <f t="shared" si="9"/>
        <v>Model Order reduction methods for linear systemseare Systeme</v>
      </c>
    </row>
    <row r="105" spans="2:6" x14ac:dyDescent="0.2">
      <c r="B105" s="166" t="s">
        <v>887</v>
      </c>
      <c r="C105" s="31" t="str">
        <f>IF(ISNA(VLOOKUP($B105,Alle,$C$66,0)),"",VLOOKUP($B105,Alle,$C$66,0))</f>
        <v>59990</v>
      </c>
      <c r="D105" s="161">
        <v>6</v>
      </c>
      <c r="E105" s="31" t="str">
        <f>IFERROR(INDEX(spc_Range,_xlfn.AGGREGATE(15,6,(ROW(spc_Range)-ROW($A$68)+1)/(--(SEARCH(Formular!$H$21,spc_Range)&gt;0)),ROW()-ROW($A$68)+1),1),"")</f>
        <v>Nichtglatte Dynamik</v>
      </c>
      <c r="F105" s="31" t="str">
        <f t="shared" si="9"/>
        <v>Nichtglatte Dynamik</v>
      </c>
    </row>
    <row r="106" spans="2:6" x14ac:dyDescent="0.2">
      <c r="B106" s="166" t="s">
        <v>889</v>
      </c>
      <c r="C106" s="31" t="str">
        <f>IF(ISNA(VLOOKUP($B106,Alle,$C$66,0)),"",VLOOKUP($B106,Alle,$C$66,0))</f>
        <v>58280</v>
      </c>
      <c r="D106" s="161">
        <v>6</v>
      </c>
      <c r="E106" s="31" t="str">
        <f>IFERROR(INDEX(spc_Range,_xlfn.AGGREGATE(15,6,(ROW(spc_Range)-ROW($A$68)+1)/(--(SEARCH(Formular!$H$21,spc_Range)&gt;0)),ROW()-ROW($A$68)+1),1),"")</f>
        <v>Nichtlineare Dynamik mechanischer Systeme</v>
      </c>
      <c r="F106" s="31" t="str">
        <f t="shared" si="9"/>
        <v>Nichtlineare Dynamik mechanischer Systeme</v>
      </c>
    </row>
    <row r="107" spans="2:6" x14ac:dyDescent="0.2">
      <c r="B107" s="160" t="s">
        <v>90</v>
      </c>
      <c r="C107" s="31" t="str">
        <f t="shared" si="8"/>
        <v>49660</v>
      </c>
      <c r="D107" s="161">
        <v>3</v>
      </c>
      <c r="E107" s="31" t="str">
        <f>IFERROR(INDEX(spc_Range,_xlfn.AGGREGATE(15,6,(ROW(spc_Range)-ROW($A$68)+1)/(--(SEARCH(Formular!$H$21,spc_Range)&gt;0)),ROW()-ROW($A$68)+1),1),"")</f>
        <v>Nichtlineare Finite Elemente</v>
      </c>
      <c r="F107" s="31" t="str">
        <f t="shared" si="9"/>
        <v>Nichtlineare Finite Elemente</v>
      </c>
    </row>
    <row r="108" spans="2:6" x14ac:dyDescent="0.2">
      <c r="B108" s="160" t="s">
        <v>25</v>
      </c>
      <c r="C108" s="31" t="str">
        <f t="shared" si="8"/>
        <v>37090</v>
      </c>
      <c r="D108" s="161">
        <v>6</v>
      </c>
      <c r="E108" s="31" t="str">
        <f>IFERROR(INDEX(spc_Range,_xlfn.AGGREGATE(15,6,(ROW(spc_Range)-ROW($A$68)+1)/(--(SEARCH(Formular!$H$21,spc_Range)&gt;0)),ROW()-ROW($A$68)+1),1),"")</f>
        <v>Nichtlineare Methoden der Tragwerksberechnung</v>
      </c>
      <c r="F108" s="31" t="str">
        <f t="shared" si="9"/>
        <v>Nichtlineare Methoden der Tragwerksberechnung</v>
      </c>
    </row>
    <row r="109" spans="2:6" x14ac:dyDescent="0.2">
      <c r="B109" s="160" t="s">
        <v>561</v>
      </c>
      <c r="C109" s="31" t="str">
        <f t="shared" si="8"/>
        <v>73440</v>
      </c>
      <c r="D109" s="161">
        <v>6</v>
      </c>
      <c r="E109" s="31" t="str">
        <f>IFERROR(INDEX(spc_Range,_xlfn.AGGREGATE(15,6,(ROW(spc_Range)-ROW($A$68)+1)/(--(SEARCH(Formular!$H$21,spc_Range)&gt;0)),ROW()-ROW($A$68)+1),1),"")</f>
        <v>Nonlinear Structural Dynamics</v>
      </c>
      <c r="F109" s="31" t="str">
        <f t="shared" si="9"/>
        <v>Nonlinear Structural Dynamics</v>
      </c>
    </row>
    <row r="110" spans="2:6" x14ac:dyDescent="0.2">
      <c r="B110" s="160" t="s">
        <v>930</v>
      </c>
      <c r="C110" s="31" t="str">
        <f>IF(ISNA(VLOOKUP($B110,Alle,$C$66,0)),"",VLOOKUP($B110,Alle,$C$66,0))</f>
        <v>105400</v>
      </c>
      <c r="D110" s="161">
        <v>6</v>
      </c>
      <c r="E110" s="31" t="str">
        <f>IFERROR(INDEX(spc_Range,_xlfn.AGGREGATE(15,6,(ROW(spc_Range)-ROW($A$68)+1)/(--(SEARCH(Formular!$H$21,spc_Range)&gt;0)),ROW()-ROW($A$68)+1),1),"")</f>
        <v>Quantum Computing for Engineers</v>
      </c>
      <c r="F110" s="31" t="str">
        <f t="shared" si="9"/>
        <v>Quantum Computing for Engineers</v>
      </c>
    </row>
    <row r="111" spans="2:6" x14ac:dyDescent="0.2">
      <c r="B111" s="160" t="s">
        <v>92</v>
      </c>
      <c r="C111" s="31" t="str">
        <f t="shared" si="8"/>
        <v>78990</v>
      </c>
      <c r="D111" s="161">
        <v>3</v>
      </c>
      <c r="E111" s="31" t="str">
        <f>IFERROR(INDEX(spc_Range,_xlfn.AGGREGATE(15,6,(ROW(spc_Range)-ROW($A$68)+1)/(--(SEARCH(Formular!$H$21,spc_Range)&gt;0)),ROW()-ROW($A$68)+1),1),"")</f>
        <v>Strukturdynamik - Programmierseminar</v>
      </c>
      <c r="F111" s="31" t="str">
        <f t="shared" si="9"/>
        <v>Strukturdynamik - Programmierseminar</v>
      </c>
    </row>
    <row r="112" spans="2:6" x14ac:dyDescent="0.2">
      <c r="B112" s="166" t="s">
        <v>549</v>
      </c>
      <c r="C112" s="31" t="str">
        <f t="shared" si="8"/>
        <v>48820</v>
      </c>
      <c r="D112" s="161">
        <v>3</v>
      </c>
      <c r="E112" s="31" t="str">
        <f>IFERROR(INDEX(spc_Range,_xlfn.AGGREGATE(15,6,(ROW(spc_Range)-ROW($A$68)+1)/(--(SEARCH(Formular!$H$21,spc_Range)&gt;0)),ROW()-ROW($A$68)+1),1),"")</f>
        <v>Progress in Thermofluiddynamics (inaktiv)</v>
      </c>
      <c r="F112" s="31" t="str">
        <f t="shared" si="9"/>
        <v>Progress in Thermofluiddynamics (inaktiv)</v>
      </c>
    </row>
    <row r="113" spans="2:6" x14ac:dyDescent="0.2">
      <c r="B113" s="166" t="s">
        <v>95</v>
      </c>
      <c r="C113" s="31" t="str">
        <f t="shared" si="8"/>
        <v>45060</v>
      </c>
      <c r="D113" s="161">
        <v>3</v>
      </c>
      <c r="E113" s="31" t="str">
        <f>IFERROR(INDEX(spc_Range,_xlfn.AGGREGATE(15,6,(ROW(spc_Range)-ROW($A$68)+1)/(--(SEARCH(Formular!$H$21,spc_Range)&gt;0)),ROW()-ROW($A$68)+1),1),"")</f>
        <v>Reibungsbehaftete Hyperschallströmung</v>
      </c>
      <c r="F113" s="31" t="str">
        <f t="shared" si="9"/>
        <v>Reibungsbehaftete Hyperschallströmung</v>
      </c>
    </row>
    <row r="114" spans="2:6" x14ac:dyDescent="0.2">
      <c r="B114" s="166" t="s">
        <v>97</v>
      </c>
      <c r="C114" s="31" t="str">
        <f t="shared" si="8"/>
        <v>45070</v>
      </c>
      <c r="D114" s="161">
        <v>3</v>
      </c>
      <c r="E114" s="31" t="str">
        <f>IFERROR(INDEX(spc_Range,_xlfn.AGGREGATE(15,6,(ROW(spc_Range)-ROW($A$68)+1)/(--(SEARCH(Formular!$H$21,spc_Range)&gt;0)),ROW()-ROW($A$68)+1),1),"")</f>
        <v>Reibungsfreie Hyperschallströmung</v>
      </c>
      <c r="F114" s="31" t="str">
        <f t="shared" si="9"/>
        <v>Reibungsfreie Hyperschallströmung</v>
      </c>
    </row>
    <row r="115" spans="2:6" x14ac:dyDescent="0.2">
      <c r="B115" s="166" t="s">
        <v>99</v>
      </c>
      <c r="C115" s="31" t="str">
        <f t="shared" si="8"/>
        <v>79160</v>
      </c>
      <c r="D115" s="161">
        <v>6</v>
      </c>
      <c r="E115" s="31" t="str">
        <f>IFERROR(INDEX(spc_Range,_xlfn.AGGREGATE(15,6,(ROW(spc_Range)-ROW($A$68)+1)/(--(SEARCH(Formular!$H$21,spc_Range)&gt;0)),ROW()-ROW($A$68)+1),1),"")</f>
        <v>Simulation gekoppelter Probleme mit der FEM</v>
      </c>
      <c r="F115" s="31" t="str">
        <f t="shared" si="9"/>
        <v>Simulation gekoppelter Probleme mit der FEM</v>
      </c>
    </row>
    <row r="116" spans="2:6" x14ac:dyDescent="0.2">
      <c r="B116" s="167" t="s">
        <v>101</v>
      </c>
      <c r="C116" s="31" t="str">
        <f t="shared" si="8"/>
        <v>79150</v>
      </c>
      <c r="D116" s="168">
        <v>6</v>
      </c>
      <c r="E116" s="31" t="str">
        <f>IFERROR(INDEX(spc_Range,_xlfn.AGGREGATE(15,6,(ROW(spc_Range)-ROW($A$68)+1)/(--(SEARCH(Formular!$H$21,spc_Range)&gt;0)),ROW()-ROW($A$68)+1),1),"")</f>
        <v>Simulation von Mehrphasen- und Mehrskalen-Materialien mit Homogenisierungsansätzen</v>
      </c>
      <c r="F116" s="31" t="str">
        <f t="shared" si="9"/>
        <v>Simulation von Mehrphasen- und Mehrskalen-Materialien mit Homogenisierungsansätzen</v>
      </c>
    </row>
    <row r="117" spans="2:6" x14ac:dyDescent="0.2">
      <c r="B117" s="169" t="s">
        <v>103</v>
      </c>
      <c r="C117" s="31" t="str">
        <f t="shared" si="8"/>
        <v>57950</v>
      </c>
      <c r="D117" s="168">
        <v>3</v>
      </c>
      <c r="E117" s="31" t="str">
        <f>IFERROR(INDEX(spc_Range,_xlfn.AGGREGATE(15,6,(ROW(spc_Range)-ROW($A$68)+1)/(--(SEARCH(Formular!$H$21,spc_Range)&gt;0)),ROW()-ROW($A$68)+1),1),"")</f>
        <v>Speziell Probleme der Wärmeübetragung</v>
      </c>
      <c r="F117" s="31" t="str">
        <f t="shared" si="9"/>
        <v>Speziell Probleme der Wärmeübetragung</v>
      </c>
    </row>
    <row r="118" spans="2:6" x14ac:dyDescent="0.2">
      <c r="B118" s="166" t="s">
        <v>954</v>
      </c>
      <c r="C118" s="31" t="str">
        <f t="shared" si="8"/>
        <v>49580</v>
      </c>
      <c r="D118" s="161">
        <v>3</v>
      </c>
      <c r="E118" s="31" t="str">
        <f>IFERROR(INDEX(spc_Range,_xlfn.AGGREGATE(15,6,(ROW(spc_Range)-ROW($A$68)+1)/(--(SEARCH(Formular!$H$21,spc_Range)&gt;0)),ROW()-ROW($A$68)+1),1),"")</f>
        <v>Statik III (inaktiv)</v>
      </c>
      <c r="F118" s="31" t="str">
        <f t="shared" si="9"/>
        <v>Statik III (inaktiv)</v>
      </c>
    </row>
    <row r="119" spans="2:6" x14ac:dyDescent="0.2">
      <c r="B119" s="166" t="s">
        <v>13</v>
      </c>
      <c r="C119" s="31" t="str">
        <f t="shared" si="8"/>
        <v>57160</v>
      </c>
      <c r="D119" s="168">
        <v>6</v>
      </c>
      <c r="E119" s="31" t="str">
        <f>IFERROR(INDEX(spc_Range,_xlfn.AGGREGATE(15,6,(ROW(spc_Range)-ROW($A$68)+1)/(--(SEARCH(Formular!$H$21,spc_Range)&gt;0)),ROW()-ROW($A$68)+1),1),"")</f>
        <v>Strukturdynamik</v>
      </c>
      <c r="F119" s="31" t="str">
        <f t="shared" si="9"/>
        <v>Strukturdynamik</v>
      </c>
    </row>
    <row r="120" spans="2:6" x14ac:dyDescent="0.2">
      <c r="B120" s="170" t="s">
        <v>860</v>
      </c>
      <c r="C120" s="31" t="str">
        <f t="shared" si="8"/>
        <v>71780</v>
      </c>
      <c r="D120" s="171">
        <v>6</v>
      </c>
      <c r="E120" s="31" t="str">
        <f>IFERROR(INDEX(spc_Range,_xlfn.AGGREGATE(15,6,(ROW(spc_Range)-ROW($A$68)+1)/(--(SEARCH(Formular!$H$21,spc_Range)&gt;0)),ROW()-ROW($A$68)+1),1),"")</f>
        <v>Strukturdynamik (71780)</v>
      </c>
      <c r="F120" s="31" t="str">
        <f t="shared" si="9"/>
        <v>Strukturdynamik (71780)</v>
      </c>
    </row>
    <row r="121" spans="2:6" x14ac:dyDescent="0.2">
      <c r="B121" s="160" t="s">
        <v>936</v>
      </c>
      <c r="C121" s="31" t="str">
        <f t="shared" si="8"/>
        <v>45670</v>
      </c>
      <c r="D121" s="161">
        <v>6</v>
      </c>
      <c r="E121" s="31" t="str">
        <f>IFERROR(INDEX(spc_Range,_xlfn.AGGREGATE(15,6,(ROW(spc_Range)-ROW($A$68)+1)/(--(SEARCH(Formular!$H$21,spc_Range)&gt;0)),ROW()-ROW($A$68)+1),1),"")</f>
        <v>Strukturmechanik und Diskretisierung in 2D/3D (inaktiv)</v>
      </c>
      <c r="F121" s="31" t="str">
        <f t="shared" si="9"/>
        <v>Strukturmechanik und Diskretisierung in 2D/3D (inaktiv)</v>
      </c>
    </row>
    <row r="122" spans="2:6" x14ac:dyDescent="0.2">
      <c r="B122" s="166" t="s">
        <v>108</v>
      </c>
      <c r="C122" s="31" t="str">
        <f t="shared" si="8"/>
        <v>45280</v>
      </c>
      <c r="D122" s="161">
        <v>3</v>
      </c>
      <c r="E122" s="31" t="str">
        <f>IFERROR(INDEX(spc_Range,_xlfn.AGGREGATE(15,6,(ROW(spc_Range)-ROW($A$68)+1)/(--(SEARCH(Formular!$H$21,spc_Range)&gt;0)),ROW()-ROW($A$68)+1),1),"")</f>
        <v>Thermodynamik der Gemische</v>
      </c>
      <c r="F122" s="31" t="str">
        <f t="shared" si="9"/>
        <v>Thermodynamik der Gemische</v>
      </c>
    </row>
    <row r="123" spans="2:6" x14ac:dyDescent="0.2">
      <c r="B123" s="166" t="s">
        <v>876</v>
      </c>
      <c r="C123" s="31" t="str">
        <f t="shared" si="8"/>
        <v>76200</v>
      </c>
      <c r="D123" s="161">
        <v>6</v>
      </c>
      <c r="E123" s="31" t="str">
        <f>IFERROR(INDEX(spc_Range,_xlfn.AGGREGATE(15,6,(ROW(spc_Range)-ROW($A$68)+1)/(--(SEARCH(Formular!$H$21,spc_Range)&gt;0)),ROW()-ROW($A$68)+1),1),"")</f>
        <v>Turbomachinery Blade Vibrations</v>
      </c>
      <c r="F123" s="31" t="str">
        <f t="shared" si="9"/>
        <v>Turbomachinery Blade Vibrations</v>
      </c>
    </row>
    <row r="124" spans="2:6" x14ac:dyDescent="0.2">
      <c r="B124" s="166" t="s">
        <v>37</v>
      </c>
      <c r="C124" s="31" t="str">
        <f t="shared" si="8"/>
        <v>45320</v>
      </c>
      <c r="D124" s="161">
        <v>6</v>
      </c>
      <c r="E124" s="31" t="str">
        <f>IFERROR(INDEX(spc_Range,_xlfn.AGGREGATE(15,6,(ROW(spc_Range)-ROW($A$68)+1)/(--(SEARCH(Formular!$H$21,spc_Range)&gt;0)),ROW()-ROW($A$68)+1),1),"")</f>
        <v>Turbulenz</v>
      </c>
      <c r="F124" s="31" t="str">
        <f t="shared" si="9"/>
        <v>Turbulenz</v>
      </c>
    </row>
    <row r="125" spans="2:6" x14ac:dyDescent="0.2">
      <c r="B125" s="169" t="s">
        <v>111</v>
      </c>
      <c r="C125" s="31" t="str">
        <f t="shared" si="8"/>
        <v>45330</v>
      </c>
      <c r="D125" s="168">
        <v>6</v>
      </c>
      <c r="E125" s="31" t="str">
        <f>IFERROR(INDEX(spc_Range,_xlfn.AGGREGATE(15,6,(ROW(spc_Range)-ROW($A$68)+1)/(--(SEARCH(Formular!$H$21,spc_Range)&gt;0)),ROW()-ROW($A$68)+1),1),"")</f>
        <v>Verbrennungsprobleme der Luft- und Raumfahrt</v>
      </c>
      <c r="F125" s="31" t="str">
        <f t="shared" si="9"/>
        <v>Verbrennungsprobleme der Luft- und Raumfahrt</v>
      </c>
    </row>
    <row r="126" spans="2:6" x14ac:dyDescent="0.2">
      <c r="B126" s="31" t="s">
        <v>17</v>
      </c>
      <c r="C126" s="31" t="str">
        <f t="shared" si="8"/>
        <v/>
      </c>
      <c r="D126" s="168"/>
      <c r="E126" s="31" t="str">
        <f>IFERROR(INDEX(spc_Range,_xlfn.AGGREGATE(15,6,(ROW(spc_Range)-ROW($A$68)+1)/(--(SEARCH(Formular!$H$21,spc_Range)&gt;0)),ROW()-ROW($A$68)+1),1),"")</f>
        <v>B: Experimentelle und numerische Simulationsmethoden in der LRT</v>
      </c>
      <c r="F126" s="31" t="str">
        <f t="shared" si="9"/>
        <v>B: Experimentelle und numerische Simulationsmethoden in der LRT</v>
      </c>
    </row>
    <row r="127" spans="2:6" x14ac:dyDescent="0.2">
      <c r="B127" s="32" t="s">
        <v>125</v>
      </c>
      <c r="C127" s="31" t="str">
        <f t="shared" si="8"/>
        <v>44040</v>
      </c>
      <c r="D127" s="161">
        <v>3</v>
      </c>
      <c r="E127" s="31" t="str">
        <f>IFERROR(INDEX(spc_Range,_xlfn.AGGREGATE(15,6,(ROW(spc_Range)-ROW($A$68)+1)/(--(SEARCH(Formular!$H$21,spc_Range)&gt;0)),ROW()-ROW($A$68)+1),1),"")</f>
        <v>Analyse tropfendynamischer Prozesse</v>
      </c>
      <c r="F127" s="31" t="str">
        <f t="shared" si="9"/>
        <v>Analyse tropfendynamischer Prozesse</v>
      </c>
    </row>
    <row r="128" spans="2:6" x14ac:dyDescent="0.2">
      <c r="B128" s="33" t="s">
        <v>9</v>
      </c>
      <c r="C128" s="31" t="str">
        <f t="shared" si="8"/>
        <v>40010</v>
      </c>
      <c r="D128" s="161">
        <v>6</v>
      </c>
      <c r="E128" s="31" t="str">
        <f>IFERROR(INDEX(spc_Range,_xlfn.AGGREGATE(15,6,(ROW(spc_Range)-ROW($A$68)+1)/(--(SEARCH(Formular!$H$21,spc_Range)&gt;0)),ROW()-ROW($A$68)+1),1),"")</f>
        <v>Analytische und numerische Methoden der Luft- und Raumfahrttechnik</v>
      </c>
      <c r="F128" s="31" t="str">
        <f t="shared" si="9"/>
        <v>Analytische und numerische Methoden der Luft- und Raumfahrttechnik</v>
      </c>
    </row>
    <row r="129" spans="2:6" x14ac:dyDescent="0.2">
      <c r="B129" s="34" t="s">
        <v>127</v>
      </c>
      <c r="C129" s="31" t="str">
        <f t="shared" si="8"/>
        <v>44110</v>
      </c>
      <c r="D129" s="161">
        <v>3</v>
      </c>
      <c r="E129" s="31" t="str">
        <f>IFERROR(INDEX(spc_Range,_xlfn.AGGREGATE(15,6,(ROW(spc_Range)-ROW($A$68)+1)/(--(SEARCH(Formular!$H$21,spc_Range)&gt;0)),ROW()-ROW($A$68)+1),1),"")</f>
        <v>Angewandte/ausgewählte Turbulenzmodelle</v>
      </c>
      <c r="F129" s="31" t="str">
        <f t="shared" si="9"/>
        <v>Angewandte/ausgewählte Turbulenzmodelle</v>
      </c>
    </row>
    <row r="130" spans="2:6" x14ac:dyDescent="0.2">
      <c r="B130" s="34" t="s">
        <v>926</v>
      </c>
      <c r="C130" s="31" t="str">
        <f>IF(ISNA(VLOOKUP($B130,Alle,$C$66,0)),"",VLOOKUP($B130,Alle,$C$66,0))</f>
        <v>105390</v>
      </c>
      <c r="D130" s="161">
        <v>6</v>
      </c>
      <c r="E130" s="31" t="str">
        <f>IFERROR(INDEX(spc_Range,_xlfn.AGGREGATE(15,6,(ROW(spc_Range)-ROW($A$68)+1)/(--(SEARCH(Formular!$H$21,spc_Range)&gt;0)),ROW()-ROW($A$68)+1),1),"")</f>
        <v>Applied Machine Learning for Engineers</v>
      </c>
      <c r="F130" s="31" t="str">
        <f t="shared" si="9"/>
        <v>Applied Machine Learning for Engineers</v>
      </c>
    </row>
    <row r="131" spans="2:6" x14ac:dyDescent="0.2">
      <c r="B131" s="34" t="s">
        <v>129</v>
      </c>
      <c r="C131" s="31" t="str">
        <f t="shared" si="8"/>
        <v>68050</v>
      </c>
      <c r="D131" s="161">
        <v>6</v>
      </c>
      <c r="E131" s="31" t="str">
        <f>IFERROR(INDEX(spc_Range,_xlfn.AGGREGATE(15,6,(ROW(spc_Range)-ROW($A$68)+1)/(--(SEARCH(Formular!$H$21,spc_Range)&gt;0)),ROW()-ROW($A$68)+1),1),"")</f>
        <v>Probabilistik und Monte-Carlo-Methoden</v>
      </c>
      <c r="F131" s="31" t="str">
        <f t="shared" si="9"/>
        <v>Probabilistik und Monte-Carlo-Methoden</v>
      </c>
    </row>
    <row r="132" spans="2:6" x14ac:dyDescent="0.2">
      <c r="B132" s="34" t="s">
        <v>448</v>
      </c>
      <c r="C132" s="31" t="str">
        <f>IF(ISNA(VLOOKUP($B132,Alle,$C$66,0)),"",VLOOKUP($B132,Alle,$C$66,0))</f>
        <v>45470</v>
      </c>
      <c r="D132" s="161">
        <v>3</v>
      </c>
      <c r="E132" s="31" t="str">
        <f>IFERROR(INDEX(spc_Range,_xlfn.AGGREGATE(15,6,(ROW(spc_Range)-ROW($A$68)+1)/(--(SEARCH(Formular!$H$21,spc_Range)&gt;0)),ROW()-ROW($A$68)+1),1),"")</f>
        <v>CFD-Anwendungsseminar</v>
      </c>
      <c r="F132" s="31" t="str">
        <f t="shared" ref="F132:F195" si="10">INDEX(spc_All,_xlfn.AGGREGATE(15,6,1/((COUNTIF(spc_Spz1,spc_All)=0)*(COUNTIF(spc_Spz2,spc_All)=0)*(COUNTIF(spc_Ergänzung,spc_All)=0)*(COUNTIF(spc_WahPfli,spc_All)=0))*(ROW(spc_All)-ROW($A$68)+1),ROW(A65)))</f>
        <v>CFD-Anwendungsseminar</v>
      </c>
    </row>
    <row r="133" spans="2:6" x14ac:dyDescent="0.2">
      <c r="B133" s="34" t="s">
        <v>882</v>
      </c>
      <c r="C133" s="31" t="str">
        <f>IF(ISNA(VLOOKUP($B133,Alle,$C$66,0)),"",VLOOKUP($B133,Alle,$C$66,0))</f>
        <v>100470</v>
      </c>
      <c r="D133" s="161">
        <v>3</v>
      </c>
      <c r="E133" s="31" t="str">
        <f>IFERROR(INDEX(spc_Range,_xlfn.AGGREGATE(15,6,(ROW(spc_Range)-ROW($A$68)+1)/(--(SEARCH(Formular!$H$21,spc_Range)&gt;0)),ROW()-ROW($A$68)+1),1),"")</f>
        <v>CFD-Programmierprojekt</v>
      </c>
      <c r="F133" s="31" t="str">
        <f t="shared" si="10"/>
        <v>CFD-Programmierprojekt</v>
      </c>
    </row>
    <row r="134" spans="2:6" x14ac:dyDescent="0.2">
      <c r="B134" s="33" t="s">
        <v>28</v>
      </c>
      <c r="C134" s="31" t="str">
        <f t="shared" si="8"/>
        <v>44170</v>
      </c>
      <c r="D134" s="161">
        <v>3</v>
      </c>
      <c r="E134" s="31" t="str">
        <f>IFERROR(INDEX(spc_Range,_xlfn.AGGREGATE(15,6,(ROW(spc_Range)-ROW($A$68)+1)/(--(SEARCH(Formular!$H$21,spc_Range)&gt;0)),ROW()-ROW($A$68)+1),1),"")</f>
        <v>CFD-Programmierseminar</v>
      </c>
      <c r="F134" s="31" t="str">
        <f t="shared" si="10"/>
        <v>CFD-Programmierseminar</v>
      </c>
    </row>
    <row r="135" spans="2:6" x14ac:dyDescent="0.2">
      <c r="B135" s="33" t="s">
        <v>884</v>
      </c>
      <c r="C135" s="31" t="str">
        <f>IF(ISNA(VLOOKUP($B135,Alle,$C$66,0)),"",VLOOKUP($B135,Alle,$C$66,0))</f>
        <v>100040</v>
      </c>
      <c r="D135" s="161">
        <v>6</v>
      </c>
      <c r="E135" s="31" t="str">
        <f>IFERROR(INDEX(spc_Range,_xlfn.AGGREGATE(15,6,(ROW(spc_Range)-ROW($A$68)+1)/(--(SEARCH(Formular!$H$21,spc_Range)&gt;0)),ROW()-ROW($A$68)+1),1),"")</f>
        <v>Data Processing for Engineers and Scientists</v>
      </c>
      <c r="F135" s="31" t="str">
        <f t="shared" si="10"/>
        <v>Data Processing for Engineers and Scientists</v>
      </c>
    </row>
    <row r="136" spans="2:6" x14ac:dyDescent="0.2">
      <c r="B136" s="34" t="s">
        <v>132</v>
      </c>
      <c r="C136" s="31" t="str">
        <f t="shared" si="8"/>
        <v>44220</v>
      </c>
      <c r="D136" s="161">
        <v>3</v>
      </c>
      <c r="E136" s="31" t="str">
        <f>IFERROR(INDEX(spc_Range,_xlfn.AGGREGATE(15,6,(ROW(spc_Range)-ROW($A$68)+1)/(--(SEARCH(Formular!$H$21,spc_Range)&gt;0)),ROW()-ROW($A$68)+1),1),"")</f>
        <v>Differenzen-Verfahren hoher Genauigkeit</v>
      </c>
      <c r="F136" s="31" t="str">
        <f t="shared" si="10"/>
        <v>Differenzen-Verfahren hoher Genauigkeit</v>
      </c>
    </row>
    <row r="137" spans="2:6" x14ac:dyDescent="0.2">
      <c r="B137" s="34" t="s">
        <v>134</v>
      </c>
      <c r="C137" s="31" t="str">
        <f t="shared" si="8"/>
        <v>44240</v>
      </c>
      <c r="D137" s="161">
        <v>3</v>
      </c>
      <c r="E137" s="31" t="str">
        <f>IFERROR(INDEX(spc_Range,_xlfn.AGGREGATE(15,6,(ROW(spc_Range)-ROW($A$68)+1)/(--(SEARCH(Formular!$H$21,spc_Range)&gt;0)),ROW()-ROW($A$68)+1),1),"")</f>
        <v>Digitale Strömungsvisualisierung</v>
      </c>
      <c r="F137" s="31" t="str">
        <f t="shared" si="10"/>
        <v>Digitale Strömungsvisualisierung</v>
      </c>
    </row>
    <row r="138" spans="2:6" x14ac:dyDescent="0.2">
      <c r="B138" s="35" t="s">
        <v>136</v>
      </c>
      <c r="C138" s="31" t="str">
        <f t="shared" si="8"/>
        <v>44270</v>
      </c>
      <c r="D138" s="161">
        <v>6</v>
      </c>
      <c r="E138" s="31" t="str">
        <f>IFERROR(INDEX(spc_Range,_xlfn.AGGREGATE(15,6,(ROW(spc_Range)-ROW($A$68)+1)/(--(SEARCH(Formular!$H$21,spc_Range)&gt;0)),ROW()-ROW($A$68)+1),1),"")</f>
        <v>Discontinuous-Galerkin-Verfahren</v>
      </c>
      <c r="F138" s="31" t="str">
        <f t="shared" si="10"/>
        <v>Discontinuous-Galerkin-Verfahren</v>
      </c>
    </row>
    <row r="139" spans="2:6" x14ac:dyDescent="0.2">
      <c r="B139" s="32" t="s">
        <v>53</v>
      </c>
      <c r="C139" s="31" t="str">
        <f t="shared" si="8"/>
        <v>57170</v>
      </c>
      <c r="D139" s="161">
        <v>3</v>
      </c>
      <c r="E139" s="31" t="str">
        <f>IFERROR(INDEX(spc_Range,_xlfn.AGGREGATE(15,6,(ROW(spc_Range)-ROW($A$68)+1)/(--(SEARCH(Formular!$H$21,spc_Range)&gt;0)),ROW()-ROW($A$68)+1),1),"")</f>
        <v>Einführung in die Finite-Elemente-Methode</v>
      </c>
      <c r="F139" s="31" t="str">
        <f t="shared" si="10"/>
        <v>Einführung in die Finite-Elemente-Methode</v>
      </c>
    </row>
    <row r="140" spans="2:6" x14ac:dyDescent="0.2">
      <c r="B140" s="35" t="s">
        <v>138</v>
      </c>
      <c r="C140" s="31" t="str">
        <f t="shared" si="8"/>
        <v>44320</v>
      </c>
      <c r="D140" s="161">
        <v>3</v>
      </c>
      <c r="E140" s="31" t="str">
        <f>IFERROR(INDEX(spc_Range,_xlfn.AGGREGATE(15,6,(ROW(spc_Range)-ROW($A$68)+1)/(--(SEARCH(Formular!$H$21,spc_Range)&gt;0)),ROW()-ROW($A$68)+1),1),"")</f>
        <v>Ein-und Mehrphasenströmungen und deren Anwendungen in der Industrie</v>
      </c>
      <c r="F140" s="31" t="str">
        <f t="shared" si="10"/>
        <v>Ein-und Mehrphasenströmungen und deren Anwendungen in der Industrie</v>
      </c>
    </row>
    <row r="141" spans="2:6" x14ac:dyDescent="0.2">
      <c r="B141" s="33" t="s">
        <v>518</v>
      </c>
      <c r="C141" s="31" t="str">
        <f t="shared" si="8"/>
        <v>44370</v>
      </c>
      <c r="D141" s="161">
        <v>3</v>
      </c>
      <c r="E141" s="31" t="str">
        <f>IFERROR(INDEX(spc_Range,_xlfn.AGGREGATE(15,6,(ROW(spc_Range)-ROW($A$68)+1)/(--(SEARCH(Formular!$H$21,spc_Range)&gt;0)),ROW()-ROW($A$68)+1),1),"")</f>
        <v>Experimentelle Methoden in der Strukturmechanik (inaktiv)</v>
      </c>
      <c r="F141" s="31" t="str">
        <f t="shared" si="10"/>
        <v>Experimentelle Methoden in der Strukturmechanik (inaktiv)</v>
      </c>
    </row>
    <row r="142" spans="2:6" x14ac:dyDescent="0.2">
      <c r="B142" s="33" t="s">
        <v>904</v>
      </c>
      <c r="C142" s="31" t="str">
        <f>IF(ISNA(VLOOKUP($B142,Alle,$C$66,0)),"",VLOOKUP($B142,Alle,$C$66,0))</f>
        <v>102030</v>
      </c>
      <c r="D142" s="161">
        <v>3</v>
      </c>
      <c r="E142" s="31" t="str">
        <f>IFERROR(INDEX(spc_Range,_xlfn.AGGREGATE(15,6,(ROW(spc_Range)-ROW($A$68)+1)/(--(SEARCH(Formular!$H$21,spc_Range)&gt;0)),ROW()-ROW($A$68)+1),1),"")</f>
        <v>Experimentelle Spannungs- und Dehnungsanalyse</v>
      </c>
      <c r="F142" s="31" t="str">
        <f t="shared" si="10"/>
        <v>Experimentelle Spannungs- und Dehnungsanalyse</v>
      </c>
    </row>
    <row r="143" spans="2:6" x14ac:dyDescent="0.2">
      <c r="B143" s="33" t="s">
        <v>969</v>
      </c>
      <c r="C143" s="31" t="str">
        <f>IF(ISNA(VLOOKUP($B143,Alle,$C$66,0)),"",VLOOKUP($B143,Alle,$C$66,0))</f>
        <v>105410</v>
      </c>
      <c r="D143" s="161">
        <v>3</v>
      </c>
      <c r="E143" s="31" t="str">
        <f>IFERROR(INDEX(spc_Range,_xlfn.AGGREGATE(15,6,(ROW(spc_Range)-ROW($A$68)+1)/(--(SEARCH(Formular!$H$21,spc_Range)&gt;0)),ROW()-ROW($A$68)+1),1),"")</f>
        <v>FEM mit FEniCS</v>
      </c>
      <c r="F143" s="31" t="str">
        <f t="shared" si="10"/>
        <v>FEM mit FEniCS</v>
      </c>
    </row>
    <row r="144" spans="2:6" x14ac:dyDescent="0.2">
      <c r="B144" s="35" t="s">
        <v>937</v>
      </c>
      <c r="C144" s="31" t="str">
        <f t="shared" si="8"/>
        <v>49640</v>
      </c>
      <c r="D144" s="161">
        <v>3</v>
      </c>
      <c r="E144" s="31" t="str">
        <f>IFERROR(INDEX(spc_Range,_xlfn.AGGREGATE(15,6,(ROW(spc_Range)-ROW($A$68)+1)/(--(SEARCH(Formular!$H$21,spc_Range)&gt;0)),ROW()-ROW($A$68)+1),1),"")</f>
        <v>Finite Elemente II (Diskretisierung II) (inaktiv)</v>
      </c>
      <c r="F144" s="31" t="str">
        <f t="shared" si="10"/>
        <v>Finite Elemente II (Diskretisierung II) (inaktiv)</v>
      </c>
    </row>
    <row r="145" spans="2:6" x14ac:dyDescent="0.2">
      <c r="B145" s="35" t="s">
        <v>938</v>
      </c>
      <c r="C145" s="31" t="str">
        <f t="shared" si="8"/>
        <v>49650</v>
      </c>
      <c r="D145" s="161">
        <v>3</v>
      </c>
      <c r="E145" s="31" t="str">
        <f>IFERROR(INDEX(spc_Range,_xlfn.AGGREGATE(15,6,(ROW(spc_Range)-ROW($A$68)+1)/(--(SEARCH(Formular!$H$21,spc_Range)&gt;0)),ROW()-ROW($A$68)+1),1),"")</f>
        <v>Finite Elemente III (inaktiv)</v>
      </c>
      <c r="F145" s="31" t="str">
        <f t="shared" si="10"/>
        <v>Finite Elemente III (inaktiv)</v>
      </c>
    </row>
    <row r="146" spans="2:6" x14ac:dyDescent="0.2">
      <c r="B146" s="34" t="s">
        <v>519</v>
      </c>
      <c r="C146" s="31" t="str">
        <f t="shared" si="8"/>
        <v>45660</v>
      </c>
      <c r="D146" s="161">
        <v>6</v>
      </c>
      <c r="E146" s="31" t="str">
        <f>IFERROR(INDEX(spc_Range,_xlfn.AGGREGATE(15,6,(ROW(spc_Range)-ROW($A$68)+1)/(--(SEARCH(Formular!$H$21,spc_Range)&gt;0)),ROW()-ROW($A$68)+1),1),"")</f>
        <v>Finite Elemente in der Statik und Dynamik (inaktiv)</v>
      </c>
      <c r="F146" s="31" t="str">
        <f t="shared" si="10"/>
        <v>Finite Elemente in der Statik und Dynamik (inaktiv)</v>
      </c>
    </row>
    <row r="147" spans="2:6" x14ac:dyDescent="0.2">
      <c r="B147" s="34" t="s">
        <v>906</v>
      </c>
      <c r="C147" s="31" t="str">
        <f>IF(ISNA(VLOOKUP($B147,Alle,$C$66,0)),"",VLOOKUP($B147,Alle,$C$66,0))</f>
        <v>102020</v>
      </c>
      <c r="D147" s="161">
        <v>3</v>
      </c>
      <c r="E147" s="31" t="str">
        <f>IFERROR(INDEX(spc_Range,_xlfn.AGGREGATE(15,6,(ROW(spc_Range)-ROW($A$68)+1)/(--(SEARCH(Formular!$H$21,spc_Range)&gt;0)),ROW()-ROW($A$68)+1),1),"")</f>
        <v>Flächentragwerke</v>
      </c>
      <c r="F147" s="31" t="str">
        <f t="shared" si="10"/>
        <v>Flächentragwerke</v>
      </c>
    </row>
    <row r="148" spans="2:6" x14ac:dyDescent="0.2">
      <c r="B148" s="34" t="s">
        <v>919</v>
      </c>
      <c r="C148" s="31" t="str">
        <f>IF(ISNA(VLOOKUP($B148,Alle,$C$66,0)),"",VLOOKUP($B148,Alle,$C$66,0))</f>
        <v>102590</v>
      </c>
      <c r="D148" s="161">
        <v>6</v>
      </c>
      <c r="E148" s="31" t="str">
        <f>IFERROR(INDEX(spc_Range,_xlfn.AGGREGATE(15,6,(ROW(spc_Range)-ROW($A$68)+1)/(--(SEARCH(Formular!$H$21,spc_Range)&gt;0)),ROW()-ROW($A$68)+1),1),"")</f>
        <v>Fundamentals in Experimental Biomechanics</v>
      </c>
      <c r="F148" s="31" t="str">
        <f t="shared" si="10"/>
        <v>Fundamentals in Experimental Biomechanics</v>
      </c>
    </row>
    <row r="149" spans="2:6" x14ac:dyDescent="0.2">
      <c r="B149" s="34" t="s">
        <v>142</v>
      </c>
      <c r="C149" s="31" t="str">
        <f t="shared" ref="C149:C220" si="11">IF(ISNA(VLOOKUP($B149,Alle,$C$66,0)),"",VLOOKUP($B149,Alle,$C$66,0))</f>
        <v>51620</v>
      </c>
      <c r="D149" s="161">
        <v>3</v>
      </c>
      <c r="E149" s="31" t="str">
        <f>IFERROR(INDEX(spc_Range,_xlfn.AGGREGATE(15,6,(ROW(spc_Range)-ROW($A$68)+1)/(--(SEARCH(Formular!$H$21,spc_Range)&gt;0)),ROW()-ROW($A$68)+1),1),"")</f>
        <v>Hochtemperatur-Messtechnik</v>
      </c>
      <c r="F149" s="31" t="str">
        <f t="shared" si="10"/>
        <v>Hochtemperatur-Messtechnik</v>
      </c>
    </row>
    <row r="150" spans="2:6" x14ac:dyDescent="0.2">
      <c r="B150" s="35" t="s">
        <v>144</v>
      </c>
      <c r="C150" s="31" t="str">
        <f t="shared" si="11"/>
        <v>44660</v>
      </c>
      <c r="D150" s="161">
        <v>3</v>
      </c>
      <c r="E150" s="31" t="str">
        <f>IFERROR(INDEX(spc_Range,_xlfn.AGGREGATE(15,6,(ROW(spc_Range)-ROW($A$68)+1)/(--(SEARCH(Formular!$H$21,spc_Range)&gt;0)),ROW()-ROW($A$68)+1),1),"")</f>
        <v>Konstruktion von Discontinuous-Galerkin-Verfahren</v>
      </c>
      <c r="F150" s="31" t="str">
        <f t="shared" si="10"/>
        <v>Konstruktion von Discontinuous-Galerkin-Verfahren</v>
      </c>
    </row>
    <row r="151" spans="2:6" x14ac:dyDescent="0.2">
      <c r="B151" s="34" t="s">
        <v>80</v>
      </c>
      <c r="C151" s="31" t="str">
        <f t="shared" si="11"/>
        <v>50040</v>
      </c>
      <c r="D151" s="161">
        <v>3</v>
      </c>
      <c r="E151" s="31" t="str">
        <f>IFERROR(INDEX(spc_Range,_xlfn.AGGREGATE(15,6,(ROW(spc_Range)-ROW($A$68)+1)/(--(SEARCH(Formular!$H$21,spc_Range)&gt;0)),ROW()-ROW($A$68)+1),1),"")</f>
        <v>Materialermüdung und Bruchmechanik von metallischen Werkstoffen I</v>
      </c>
      <c r="F151" s="31" t="str">
        <f t="shared" si="10"/>
        <v>Materialermüdung und Bruchmechanik von metallischen Werkstoffen I</v>
      </c>
    </row>
    <row r="152" spans="2:6" x14ac:dyDescent="0.2">
      <c r="B152" s="33" t="s">
        <v>82</v>
      </c>
      <c r="C152" s="31" t="str">
        <f t="shared" si="11"/>
        <v>44800</v>
      </c>
      <c r="D152" s="161">
        <v>6</v>
      </c>
      <c r="E152" s="31" t="str">
        <f>IFERROR(INDEX(spc_Range,_xlfn.AGGREGATE(15,6,(ROW(spc_Range)-ROW($A$68)+1)/(--(SEARCH(Formular!$H$21,spc_Range)&gt;0)),ROW()-ROW($A$68)+1),1),"")</f>
        <v>Materialermüdung und Bruchmechanik von metallischen Werkstoffen</v>
      </c>
      <c r="F152" s="31" t="str">
        <f t="shared" si="10"/>
        <v>Materialermüdung und Bruchmechanik von metallischen Werkstoffen</v>
      </c>
    </row>
    <row r="153" spans="2:6" x14ac:dyDescent="0.2">
      <c r="B153" s="35" t="s">
        <v>146</v>
      </c>
      <c r="C153" s="31" t="str">
        <f t="shared" si="11"/>
        <v>44840</v>
      </c>
      <c r="D153" s="161">
        <v>6</v>
      </c>
      <c r="E153" s="31" t="str">
        <f>IFERROR(INDEX(spc_Range,_xlfn.AGGREGATE(15,6,(ROW(spc_Range)-ROW($A$68)+1)/(--(SEARCH(Formular!$H$21,spc_Range)&gt;0)),ROW()-ROW($A$68)+1),1),"")</f>
        <v>Mehrphasenströmungen, Anwendungen und Simulation</v>
      </c>
      <c r="F153" s="31" t="str">
        <f t="shared" si="10"/>
        <v>Mehrphasenströmungen, Anwendungen und Simulation</v>
      </c>
    </row>
    <row r="154" spans="2:6" x14ac:dyDescent="0.2">
      <c r="B154" s="35" t="s">
        <v>893</v>
      </c>
      <c r="C154" s="31" t="str">
        <f>IF(ISNA(VLOOKUP($B154,Alle,$C$66,0)),"",VLOOKUP($B154,Alle,$C$66,0))</f>
        <v>101180</v>
      </c>
      <c r="D154" s="161">
        <v>3</v>
      </c>
      <c r="E154" s="31" t="str">
        <f>IFERROR(INDEX(spc_Range,_xlfn.AGGREGATE(15,6,(ROW(spc_Range)-ROW($A$68)+1)/(--(SEARCH(Formular!$H$21,spc_Range)&gt;0)),ROW()-ROW($A$68)+1),1),"")</f>
        <v>Messdatenerfassung mit LabVIEW</v>
      </c>
      <c r="F154" s="31" t="str">
        <f t="shared" si="10"/>
        <v>Messdatenerfassung mit LabVIEW</v>
      </c>
    </row>
    <row r="155" spans="2:6" x14ac:dyDescent="0.2">
      <c r="B155" s="34" t="s">
        <v>148</v>
      </c>
      <c r="C155" s="31" t="str">
        <f t="shared" si="11"/>
        <v>48380</v>
      </c>
      <c r="D155" s="161">
        <v>3</v>
      </c>
      <c r="E155" s="31" t="str">
        <f>IFERROR(INDEX(spc_Range,_xlfn.AGGREGATE(15,6,(ROW(spc_Range)-ROW($A$68)+1)/(--(SEARCH(Formular!$H$21,spc_Range)&gt;0)),ROW()-ROW($A$68)+1),1),"")</f>
        <v>Messtechnik in der Luft- und Raumfahrt</v>
      </c>
      <c r="F155" s="31" t="str">
        <f t="shared" si="10"/>
        <v>Messtechnik in der Luft- und Raumfahrt</v>
      </c>
    </row>
    <row r="156" spans="2:6" x14ac:dyDescent="0.2">
      <c r="B156" s="34" t="s">
        <v>150</v>
      </c>
      <c r="C156" s="31" t="str">
        <f t="shared" si="11"/>
        <v>44850</v>
      </c>
      <c r="D156" s="161">
        <v>3</v>
      </c>
      <c r="E156" s="31" t="str">
        <f>IFERROR(INDEX(spc_Range,_xlfn.AGGREGATE(15,6,(ROW(spc_Range)-ROW($A$68)+1)/(--(SEARCH(Formular!$H$21,spc_Range)&gt;0)),ROW()-ROW($A$68)+1),1),"")</f>
        <v>Messverfahren des Wärmetransports</v>
      </c>
      <c r="F156" s="31" t="str">
        <f t="shared" si="10"/>
        <v>Messverfahren des Wärmetransports</v>
      </c>
    </row>
    <row r="157" spans="2:6" x14ac:dyDescent="0.2">
      <c r="B157" s="35" t="s">
        <v>152</v>
      </c>
      <c r="C157" s="31" t="str">
        <f t="shared" si="11"/>
        <v>49620</v>
      </c>
      <c r="D157" s="161">
        <v>3</v>
      </c>
      <c r="E157" s="31" t="str">
        <f>IFERROR(INDEX(spc_Range,_xlfn.AGGREGATE(15,6,(ROW(spc_Range)-ROW($A$68)+1)/(--(SEARCH(Formular!$H$21,spc_Range)&gt;0)),ROW()-ROW($A$68)+1),1),"")</f>
        <v>Modellbildung für Finite Elemente I</v>
      </c>
      <c r="F157" s="31" t="str">
        <f t="shared" si="10"/>
        <v>Modellbildung für Finite Elemente I</v>
      </c>
    </row>
    <row r="158" spans="2:6" x14ac:dyDescent="0.2">
      <c r="B158" s="35" t="s">
        <v>154</v>
      </c>
      <c r="C158" s="31" t="str">
        <f t="shared" si="11"/>
        <v>49610</v>
      </c>
      <c r="D158" s="161">
        <v>6</v>
      </c>
      <c r="E158" s="31" t="str">
        <f>IFERROR(INDEX(spc_Range,_xlfn.AGGREGATE(15,6,(ROW(spc_Range)-ROW($A$68)+1)/(--(SEARCH(Formular!$H$21,spc_Range)&gt;0)),ROW()-ROW($A$68)+1),1),"")</f>
        <v>Modellbildung für Finite Elemente I &amp; II</v>
      </c>
      <c r="F158" s="31" t="str">
        <f t="shared" si="10"/>
        <v>Modellbildung für Finite Elemente I &amp; II</v>
      </c>
    </row>
    <row r="159" spans="2:6" x14ac:dyDescent="0.2">
      <c r="B159" s="35" t="s">
        <v>979</v>
      </c>
      <c r="C159" s="31">
        <f>IF(ISNA(VLOOKUP($B159,Alle,$C$66,0)),"",VLOOKUP($B159,Alle,$C$66,0))</f>
        <v>105420</v>
      </c>
      <c r="D159" s="161">
        <v>3</v>
      </c>
      <c r="E159" s="31" t="str">
        <f>IFERROR(INDEX(spc_Range,_xlfn.AGGREGATE(15,6,(ROW(spc_Range)-ROW($A$68)+1)/(--(SEARCH(Formular!$H$21,spc_Range)&gt;0)),ROW()-ROW($A$68)+1),1),"")</f>
        <v>Model Order reduction methods for linear systemseare Systeme</v>
      </c>
      <c r="F159" s="31" t="str">
        <f t="shared" si="10"/>
        <v>Model Order reduction methods for linear systemseare Systeme</v>
      </c>
    </row>
    <row r="160" spans="2:6" x14ac:dyDescent="0.2">
      <c r="B160" s="35" t="s">
        <v>90</v>
      </c>
      <c r="C160" s="31" t="str">
        <f t="shared" si="11"/>
        <v>49660</v>
      </c>
      <c r="D160" s="161">
        <v>3</v>
      </c>
      <c r="E160" s="31" t="str">
        <f>IFERROR(INDEX(spc_Range,_xlfn.AGGREGATE(15,6,(ROW(spc_Range)-ROW($A$68)+1)/(--(SEARCH(Formular!$H$21,spc_Range)&gt;0)),ROW()-ROW($A$68)+1),1),"")</f>
        <v>Nichtlineare Finite Elemente</v>
      </c>
      <c r="F160" s="31" t="str">
        <f t="shared" si="10"/>
        <v>Nichtlineare Finite Elemente</v>
      </c>
    </row>
    <row r="161" spans="1:16382" x14ac:dyDescent="0.2">
      <c r="B161" s="35" t="s">
        <v>25</v>
      </c>
      <c r="C161" s="31" t="str">
        <f t="shared" si="11"/>
        <v>37090</v>
      </c>
      <c r="D161" s="161">
        <v>6</v>
      </c>
      <c r="E161" s="31" t="str">
        <f>IFERROR(INDEX(spc_Range,_xlfn.AGGREGATE(15,6,(ROW(spc_Range)-ROW($A$68)+1)/(--(SEARCH(Formular!$H$21,spc_Range)&gt;0)),ROW()-ROW($A$68)+1),1),"")</f>
        <v>Nichtlineare Methoden der Tragwerksberechnung</v>
      </c>
      <c r="F161" s="31" t="str">
        <f t="shared" si="10"/>
        <v>Nichtlineare Methoden der Tragwerksberechnung</v>
      </c>
    </row>
    <row r="162" spans="1:16382" x14ac:dyDescent="0.2">
      <c r="B162" s="160" t="s">
        <v>561</v>
      </c>
      <c r="C162" s="31" t="str">
        <f t="shared" si="11"/>
        <v>73440</v>
      </c>
      <c r="D162" s="161">
        <v>6</v>
      </c>
      <c r="E162" s="31" t="str">
        <f>IFERROR(INDEX(spc_Range,_xlfn.AGGREGATE(15,6,(ROW(spc_Range)-ROW($A$68)+1)/(--(SEARCH(Formular!$H$21,spc_Range)&gt;0)),ROW()-ROW($A$68)+1),1),"")</f>
        <v>Nonlinear Structural Dynamics</v>
      </c>
      <c r="F162" s="31" t="str">
        <f t="shared" si="10"/>
        <v>Nonlinear Structural Dynamics</v>
      </c>
    </row>
    <row r="163" spans="1:16382" x14ac:dyDescent="0.2">
      <c r="B163" s="35" t="s">
        <v>156</v>
      </c>
      <c r="C163" s="31" t="str">
        <f t="shared" si="11"/>
        <v>44910</v>
      </c>
      <c r="D163" s="161">
        <v>3</v>
      </c>
      <c r="E163" s="31" t="str">
        <f>IFERROR(INDEX(spc_Range,_xlfn.AGGREGATE(15,6,(ROW(spc_Range)-ROW($A$68)+1)/(--(SEARCH(Formular!$H$21,spc_Range)&gt;0)),ROW()-ROW($A$68)+1),1),"")</f>
        <v>Numerische Modellierung von Mehrphasenströmungen</v>
      </c>
      <c r="F163" s="31" t="str">
        <f t="shared" si="10"/>
        <v>Numerische Modellierung von Mehrphasenströmungen</v>
      </c>
    </row>
    <row r="164" spans="1:16382" x14ac:dyDescent="0.2">
      <c r="A164" s="18"/>
      <c r="B164" s="34" t="s">
        <v>863</v>
      </c>
      <c r="C164" s="31" t="str">
        <f t="shared" si="11"/>
        <v>44920</v>
      </c>
      <c r="D164" s="161">
        <v>3</v>
      </c>
      <c r="E164" s="31" t="str">
        <f>IFERROR(INDEX(spc_Range,_xlfn.AGGREGATE(15,6,(ROW(spc_Range)-ROW($A$68)+1)/(--(SEARCH(Formular!$H$21,spc_Range)&gt;0)),ROW()-ROW($A$68)+1),1),"")</f>
        <v>Numerische Strömungsmechanik (inaktiv)</v>
      </c>
      <c r="F164" s="31" t="str">
        <f t="shared" si="10"/>
        <v>Numerische Strömungsmechanik (inaktiv)</v>
      </c>
      <c r="G164" s="18"/>
      <c r="I164" s="18"/>
      <c r="J164" s="18"/>
      <c r="K164" s="18"/>
      <c r="L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c r="JA164" s="18"/>
      <c r="JB164" s="18"/>
      <c r="JC164" s="18"/>
      <c r="JD164" s="18"/>
      <c r="JE164" s="18"/>
      <c r="JF164" s="18"/>
      <c r="JG164" s="18"/>
      <c r="JH164" s="18"/>
      <c r="JI164" s="18"/>
      <c r="JJ164" s="18"/>
      <c r="JK164" s="18"/>
      <c r="JL164" s="18"/>
      <c r="JM164" s="18"/>
      <c r="JN164" s="18"/>
      <c r="JO164" s="18"/>
      <c r="JP164" s="18"/>
      <c r="JQ164" s="18"/>
      <c r="JR164" s="18"/>
      <c r="JS164" s="18"/>
      <c r="JT164" s="18"/>
      <c r="JU164" s="18"/>
      <c r="JV164" s="18"/>
      <c r="JW164" s="18"/>
      <c r="JX164" s="18"/>
      <c r="JY164" s="18"/>
      <c r="JZ164" s="18"/>
      <c r="KA164" s="18"/>
      <c r="KB164" s="18"/>
      <c r="KC164" s="18"/>
      <c r="KD164" s="18"/>
      <c r="KE164" s="18"/>
      <c r="KF164" s="18"/>
      <c r="KG164" s="18"/>
      <c r="KH164" s="18"/>
      <c r="KI164" s="18"/>
      <c r="KJ164" s="18"/>
      <c r="KK164" s="18"/>
      <c r="KL164" s="18"/>
      <c r="KM164" s="18"/>
      <c r="KN164" s="18"/>
      <c r="KO164" s="18"/>
      <c r="KP164" s="18"/>
      <c r="KQ164" s="18"/>
      <c r="KR164" s="18"/>
      <c r="KS164" s="18"/>
      <c r="KT164" s="18"/>
      <c r="KU164" s="18"/>
      <c r="KV164" s="18"/>
      <c r="KW164" s="18"/>
      <c r="KX164" s="18"/>
      <c r="KY164" s="18"/>
      <c r="KZ164" s="18"/>
      <c r="LA164" s="18"/>
      <c r="LB164" s="18"/>
      <c r="LC164" s="18"/>
      <c r="LD164" s="18"/>
      <c r="LE164" s="18"/>
      <c r="LF164" s="18"/>
      <c r="LG164" s="18"/>
      <c r="LH164" s="18"/>
      <c r="LI164" s="18"/>
      <c r="LJ164" s="18"/>
      <c r="LK164" s="18"/>
      <c r="LL164" s="18"/>
      <c r="LM164" s="18"/>
      <c r="LN164" s="18"/>
      <c r="LO164" s="18"/>
      <c r="LP164" s="18"/>
      <c r="LQ164" s="18"/>
      <c r="LR164" s="18"/>
      <c r="LS164" s="18"/>
      <c r="LT164" s="18"/>
      <c r="LU164" s="18"/>
      <c r="LV164" s="18"/>
      <c r="LW164" s="18"/>
      <c r="LX164" s="18"/>
      <c r="LY164" s="18"/>
      <c r="LZ164" s="18"/>
      <c r="MA164" s="18"/>
      <c r="MB164" s="18"/>
      <c r="MC164" s="18"/>
      <c r="MD164" s="18"/>
      <c r="ME164" s="18"/>
      <c r="MF164" s="18"/>
      <c r="MG164" s="18"/>
      <c r="MH164" s="18"/>
      <c r="MI164" s="18"/>
      <c r="MJ164" s="18"/>
      <c r="MK164" s="18"/>
      <c r="ML164" s="18"/>
      <c r="MM164" s="18"/>
      <c r="MN164" s="18"/>
      <c r="MO164" s="18"/>
      <c r="MP164" s="18"/>
      <c r="MQ164" s="18"/>
      <c r="MR164" s="18"/>
      <c r="MS164" s="18"/>
      <c r="MT164" s="18"/>
      <c r="MU164" s="18"/>
      <c r="MV164" s="18"/>
      <c r="MW164" s="18"/>
      <c r="MX164" s="18"/>
      <c r="MY164" s="18"/>
      <c r="MZ164" s="18"/>
      <c r="NA164" s="18"/>
      <c r="NB164" s="18"/>
      <c r="NC164" s="18"/>
      <c r="ND164" s="18"/>
      <c r="NE164" s="18"/>
      <c r="NF164" s="18"/>
      <c r="NG164" s="18"/>
      <c r="NH164" s="18"/>
      <c r="NI164" s="18"/>
      <c r="NJ164" s="18"/>
      <c r="NK164" s="18"/>
      <c r="NL164" s="18"/>
      <c r="NM164" s="18"/>
      <c r="NN164" s="18"/>
      <c r="NO164" s="18"/>
      <c r="NP164" s="18"/>
      <c r="NQ164" s="18"/>
      <c r="NR164" s="18"/>
      <c r="NS164" s="18"/>
      <c r="NT164" s="18"/>
      <c r="NU164" s="18"/>
      <c r="NV164" s="18"/>
      <c r="NW164" s="18"/>
      <c r="NX164" s="18"/>
      <c r="NY164" s="18"/>
      <c r="NZ164" s="18"/>
      <c r="OA164" s="18"/>
      <c r="OB164" s="18"/>
      <c r="OC164" s="18"/>
      <c r="OD164" s="18"/>
      <c r="OE164" s="18"/>
      <c r="OF164" s="18"/>
      <c r="OG164" s="18"/>
      <c r="OH164" s="18"/>
      <c r="OI164" s="18"/>
      <c r="OJ164" s="18"/>
      <c r="OK164" s="18"/>
      <c r="OL164" s="18"/>
      <c r="OM164" s="18"/>
      <c r="ON164" s="18"/>
      <c r="OO164" s="18"/>
      <c r="OP164" s="18"/>
      <c r="OQ164" s="18"/>
      <c r="OR164" s="18"/>
      <c r="OS164" s="18"/>
      <c r="OT164" s="18"/>
      <c r="OU164" s="18"/>
      <c r="OV164" s="18"/>
      <c r="OW164" s="18"/>
      <c r="OX164" s="18"/>
      <c r="OY164" s="18"/>
      <c r="OZ164" s="18"/>
      <c r="PA164" s="18"/>
      <c r="PB164" s="18"/>
      <c r="PC164" s="18"/>
      <c r="PD164" s="18"/>
      <c r="PE164" s="18"/>
      <c r="PF164" s="18"/>
      <c r="PG164" s="18"/>
      <c r="PH164" s="18"/>
      <c r="PI164" s="18"/>
      <c r="PJ164" s="18"/>
      <c r="PK164" s="18"/>
      <c r="PL164" s="18"/>
      <c r="PM164" s="18"/>
      <c r="PN164" s="18"/>
      <c r="PO164" s="18"/>
      <c r="PP164" s="18"/>
      <c r="PQ164" s="18"/>
      <c r="PR164" s="18"/>
      <c r="PS164" s="18"/>
      <c r="PT164" s="18"/>
      <c r="PU164" s="18"/>
      <c r="PV164" s="18"/>
      <c r="PW164" s="18"/>
      <c r="PX164" s="18"/>
      <c r="PY164" s="18"/>
      <c r="PZ164" s="18"/>
      <c r="QA164" s="18"/>
      <c r="QB164" s="18"/>
      <c r="QC164" s="18"/>
      <c r="QD164" s="18"/>
      <c r="QE164" s="18"/>
      <c r="QF164" s="18"/>
      <c r="QG164" s="18"/>
      <c r="QH164" s="18"/>
      <c r="QI164" s="18"/>
      <c r="QJ164" s="18"/>
      <c r="QK164" s="18"/>
      <c r="QL164" s="18"/>
      <c r="QM164" s="18"/>
      <c r="QN164" s="18"/>
      <c r="QO164" s="18"/>
      <c r="QP164" s="18"/>
      <c r="QQ164" s="18"/>
      <c r="QR164" s="18"/>
      <c r="QS164" s="18"/>
      <c r="QT164" s="18"/>
      <c r="QU164" s="18"/>
      <c r="QV164" s="18"/>
      <c r="QW164" s="18"/>
      <c r="QX164" s="18"/>
      <c r="QY164" s="18"/>
      <c r="QZ164" s="18"/>
      <c r="RA164" s="18"/>
      <c r="RB164" s="18"/>
      <c r="RC164" s="18"/>
      <c r="RD164" s="18"/>
      <c r="RE164" s="18"/>
      <c r="RF164" s="18"/>
      <c r="RG164" s="18"/>
      <c r="RH164" s="18"/>
      <c r="RI164" s="18"/>
      <c r="RJ164" s="18"/>
      <c r="RK164" s="18"/>
      <c r="RL164" s="18"/>
      <c r="RM164" s="18"/>
      <c r="RN164" s="18"/>
      <c r="RO164" s="18"/>
      <c r="RP164" s="18"/>
      <c r="RQ164" s="18"/>
      <c r="RR164" s="18"/>
      <c r="RS164" s="18"/>
      <c r="RT164" s="18"/>
      <c r="RU164" s="18"/>
      <c r="RV164" s="18"/>
      <c r="RW164" s="18"/>
      <c r="RX164" s="18"/>
      <c r="RY164" s="18"/>
      <c r="RZ164" s="18"/>
      <c r="SA164" s="18"/>
      <c r="SB164" s="18"/>
      <c r="SC164" s="18"/>
      <c r="SD164" s="18"/>
      <c r="SE164" s="18"/>
      <c r="SF164" s="18"/>
      <c r="SG164" s="18"/>
      <c r="SH164" s="18"/>
      <c r="SI164" s="18"/>
      <c r="SJ164" s="18"/>
      <c r="SK164" s="18"/>
      <c r="SL164" s="18"/>
      <c r="SM164" s="18"/>
      <c r="SN164" s="18"/>
      <c r="SO164" s="18"/>
      <c r="SP164" s="18"/>
      <c r="SQ164" s="18"/>
      <c r="SR164" s="18"/>
      <c r="SS164" s="18"/>
      <c r="ST164" s="18"/>
      <c r="SU164" s="18"/>
      <c r="SV164" s="18"/>
      <c r="SW164" s="18"/>
      <c r="SX164" s="18"/>
      <c r="SY164" s="18"/>
      <c r="SZ164" s="18"/>
      <c r="TA164" s="18"/>
      <c r="TB164" s="18"/>
      <c r="TC164" s="18"/>
      <c r="TD164" s="18"/>
      <c r="TE164" s="18"/>
      <c r="TF164" s="18"/>
      <c r="TG164" s="18"/>
      <c r="TH164" s="18"/>
      <c r="TI164" s="18"/>
      <c r="TJ164" s="18"/>
      <c r="TK164" s="18"/>
      <c r="TL164" s="18"/>
      <c r="TM164" s="18"/>
      <c r="TN164" s="18"/>
      <c r="TO164" s="18"/>
      <c r="TP164" s="18"/>
      <c r="TQ164" s="18"/>
      <c r="TR164" s="18"/>
      <c r="TS164" s="18"/>
      <c r="TT164" s="18"/>
      <c r="TU164" s="18"/>
      <c r="TV164" s="18"/>
      <c r="TW164" s="18"/>
      <c r="TX164" s="18"/>
      <c r="TY164" s="18"/>
      <c r="TZ164" s="18"/>
      <c r="UA164" s="18"/>
      <c r="UB164" s="18"/>
      <c r="UC164" s="18"/>
      <c r="UD164" s="18"/>
      <c r="UE164" s="18"/>
      <c r="UF164" s="18"/>
      <c r="UG164" s="18"/>
      <c r="UH164" s="18"/>
      <c r="UI164" s="18"/>
      <c r="UJ164" s="18"/>
      <c r="UK164" s="18"/>
      <c r="UL164" s="18"/>
      <c r="UM164" s="18"/>
      <c r="UN164" s="18"/>
      <c r="UO164" s="18"/>
      <c r="UP164" s="18"/>
      <c r="UQ164" s="18"/>
      <c r="UR164" s="18"/>
      <c r="US164" s="18"/>
      <c r="UT164" s="18"/>
      <c r="UU164" s="18"/>
      <c r="UV164" s="18"/>
      <c r="UW164" s="18"/>
      <c r="UX164" s="18"/>
      <c r="UY164" s="18"/>
      <c r="UZ164" s="18"/>
      <c r="VA164" s="18"/>
      <c r="VB164" s="18"/>
      <c r="VC164" s="18"/>
      <c r="VD164" s="18"/>
      <c r="VE164" s="18"/>
      <c r="VF164" s="18"/>
      <c r="VG164" s="18"/>
      <c r="VH164" s="18"/>
      <c r="VI164" s="18"/>
      <c r="VJ164" s="18"/>
      <c r="VK164" s="18"/>
      <c r="VL164" s="18"/>
      <c r="VM164" s="18"/>
      <c r="VN164" s="18"/>
      <c r="VO164" s="18"/>
      <c r="VP164" s="18"/>
      <c r="VQ164" s="18"/>
      <c r="VR164" s="18"/>
      <c r="VS164" s="18"/>
      <c r="VT164" s="18"/>
      <c r="VU164" s="18"/>
      <c r="VV164" s="18"/>
      <c r="VW164" s="18"/>
      <c r="VX164" s="18"/>
      <c r="VY164" s="18"/>
      <c r="VZ164" s="18"/>
      <c r="WA164" s="18"/>
      <c r="WB164" s="18"/>
      <c r="WC164" s="18"/>
      <c r="WD164" s="18"/>
      <c r="WE164" s="18"/>
      <c r="WF164" s="18"/>
      <c r="WG164" s="18"/>
      <c r="WH164" s="18"/>
      <c r="WI164" s="18"/>
      <c r="WJ164" s="18"/>
      <c r="WK164" s="18"/>
      <c r="WL164" s="18"/>
      <c r="WM164" s="18"/>
      <c r="WN164" s="18"/>
      <c r="WO164" s="18"/>
      <c r="WP164" s="18"/>
      <c r="WQ164" s="18"/>
      <c r="WR164" s="18"/>
      <c r="WS164" s="18"/>
      <c r="WT164" s="18"/>
      <c r="WU164" s="18"/>
      <c r="WV164" s="18"/>
      <c r="WW164" s="18"/>
      <c r="WX164" s="18"/>
      <c r="WY164" s="18"/>
      <c r="WZ164" s="18"/>
      <c r="XA164" s="18"/>
      <c r="XB164" s="18"/>
      <c r="XC164" s="18"/>
      <c r="XD164" s="18"/>
      <c r="XE164" s="18"/>
      <c r="XF164" s="18"/>
      <c r="XG164" s="18"/>
      <c r="XH164" s="18"/>
      <c r="XI164" s="18"/>
      <c r="XJ164" s="18"/>
      <c r="XK164" s="18"/>
      <c r="XL164" s="18"/>
      <c r="XM164" s="18"/>
      <c r="XN164" s="18"/>
      <c r="XO164" s="18"/>
      <c r="XP164" s="18"/>
      <c r="XQ164" s="18"/>
      <c r="XR164" s="18"/>
      <c r="XS164" s="18"/>
      <c r="XT164" s="18"/>
      <c r="XU164" s="18"/>
      <c r="XV164" s="18"/>
      <c r="XW164" s="18"/>
      <c r="XX164" s="18"/>
      <c r="XY164" s="18"/>
      <c r="XZ164" s="18"/>
      <c r="YA164" s="18"/>
      <c r="YB164" s="18"/>
      <c r="YC164" s="18"/>
      <c r="YD164" s="18"/>
      <c r="YE164" s="18"/>
      <c r="YF164" s="18"/>
      <c r="YG164" s="18"/>
      <c r="YH164" s="18"/>
      <c r="YI164" s="18"/>
      <c r="YJ164" s="18"/>
      <c r="YK164" s="18"/>
      <c r="YL164" s="18"/>
      <c r="YM164" s="18"/>
      <c r="YN164" s="18"/>
      <c r="YO164" s="18"/>
      <c r="YP164" s="18"/>
      <c r="YQ164" s="18"/>
      <c r="YR164" s="18"/>
      <c r="YS164" s="18"/>
      <c r="YT164" s="18"/>
      <c r="YU164" s="18"/>
      <c r="YV164" s="18"/>
      <c r="YW164" s="18"/>
      <c r="YX164" s="18"/>
      <c r="YY164" s="18"/>
      <c r="YZ164" s="18"/>
      <c r="ZA164" s="18"/>
      <c r="ZB164" s="18"/>
      <c r="ZC164" s="18"/>
      <c r="ZD164" s="18"/>
      <c r="ZE164" s="18"/>
      <c r="ZF164" s="18"/>
      <c r="ZG164" s="18"/>
      <c r="ZH164" s="18"/>
      <c r="ZI164" s="18"/>
      <c r="ZJ164" s="18"/>
      <c r="ZK164" s="18"/>
      <c r="ZL164" s="18"/>
      <c r="ZM164" s="18"/>
      <c r="ZN164" s="18"/>
      <c r="ZO164" s="18"/>
      <c r="ZP164" s="18"/>
      <c r="ZQ164" s="18"/>
      <c r="ZR164" s="18"/>
      <c r="ZS164" s="18"/>
      <c r="ZT164" s="18"/>
      <c r="ZU164" s="18"/>
      <c r="ZV164" s="18"/>
      <c r="ZW164" s="18"/>
      <c r="ZX164" s="18"/>
      <c r="ZY164" s="18"/>
      <c r="ZZ164" s="18"/>
      <c r="AAA164" s="18"/>
      <c r="AAB164" s="18"/>
      <c r="AAC164" s="18"/>
      <c r="AAD164" s="18"/>
      <c r="AAE164" s="18"/>
      <c r="AAF164" s="18"/>
      <c r="AAG164" s="18"/>
      <c r="AAH164" s="18"/>
      <c r="AAI164" s="18"/>
      <c r="AAJ164" s="18"/>
      <c r="AAK164" s="18"/>
      <c r="AAL164" s="18"/>
      <c r="AAM164" s="18"/>
      <c r="AAN164" s="18"/>
      <c r="AAO164" s="18"/>
      <c r="AAP164" s="18"/>
      <c r="AAQ164" s="18"/>
      <c r="AAR164" s="18"/>
      <c r="AAS164" s="18"/>
      <c r="AAT164" s="18"/>
      <c r="AAU164" s="18"/>
      <c r="AAV164" s="18"/>
      <c r="AAW164" s="18"/>
      <c r="AAX164" s="18"/>
      <c r="AAY164" s="18"/>
      <c r="AAZ164" s="18"/>
      <c r="ABA164" s="18"/>
      <c r="ABB164" s="18"/>
      <c r="ABC164" s="18"/>
      <c r="ABD164" s="18"/>
      <c r="ABE164" s="18"/>
      <c r="ABF164" s="18"/>
      <c r="ABG164" s="18"/>
      <c r="ABH164" s="18"/>
      <c r="ABI164" s="18"/>
      <c r="ABJ164" s="18"/>
      <c r="ABK164" s="18"/>
      <c r="ABL164" s="18"/>
      <c r="ABM164" s="18"/>
      <c r="ABN164" s="18"/>
      <c r="ABO164" s="18"/>
      <c r="ABP164" s="18"/>
      <c r="ABQ164" s="18"/>
      <c r="ABR164" s="18"/>
      <c r="ABS164" s="18"/>
      <c r="ABT164" s="18"/>
      <c r="ABU164" s="18"/>
      <c r="ABV164" s="18"/>
      <c r="ABW164" s="18"/>
      <c r="ABX164" s="18"/>
      <c r="ABY164" s="18"/>
      <c r="ABZ164" s="18"/>
      <c r="ACA164" s="18"/>
      <c r="ACB164" s="18"/>
      <c r="ACC164" s="18"/>
      <c r="ACD164" s="18"/>
      <c r="ACE164" s="18"/>
      <c r="ACF164" s="18"/>
      <c r="ACG164" s="18"/>
      <c r="ACH164" s="18"/>
      <c r="ACI164" s="18"/>
      <c r="ACJ164" s="18"/>
      <c r="ACK164" s="18"/>
      <c r="ACL164" s="18"/>
      <c r="ACM164" s="18"/>
      <c r="ACN164" s="18"/>
      <c r="ACO164" s="18"/>
      <c r="ACP164" s="18"/>
      <c r="ACQ164" s="18"/>
      <c r="ACR164" s="18"/>
      <c r="ACS164" s="18"/>
      <c r="ACT164" s="18"/>
      <c r="ACU164" s="18"/>
      <c r="ACV164" s="18"/>
      <c r="ACW164" s="18"/>
      <c r="ACX164" s="18"/>
      <c r="ACY164" s="18"/>
      <c r="ACZ164" s="18"/>
      <c r="ADA164" s="18"/>
      <c r="ADB164" s="18"/>
      <c r="ADC164" s="18"/>
      <c r="ADD164" s="18"/>
      <c r="ADE164" s="18"/>
      <c r="ADF164" s="18"/>
      <c r="ADG164" s="18"/>
      <c r="ADH164" s="18"/>
      <c r="ADI164" s="18"/>
      <c r="ADJ164" s="18"/>
      <c r="ADK164" s="18"/>
      <c r="ADL164" s="18"/>
      <c r="ADM164" s="18"/>
      <c r="ADN164" s="18"/>
      <c r="ADO164" s="18"/>
      <c r="ADP164" s="18"/>
      <c r="ADQ164" s="18"/>
      <c r="ADR164" s="18"/>
      <c r="ADS164" s="18"/>
      <c r="ADT164" s="18"/>
      <c r="ADU164" s="18"/>
      <c r="ADV164" s="18"/>
      <c r="ADW164" s="18"/>
      <c r="ADX164" s="18"/>
      <c r="ADY164" s="18"/>
      <c r="ADZ164" s="18"/>
      <c r="AEA164" s="18"/>
      <c r="AEB164" s="18"/>
      <c r="AEC164" s="18"/>
      <c r="AED164" s="18"/>
      <c r="AEE164" s="18"/>
      <c r="AEF164" s="18"/>
      <c r="AEG164" s="18"/>
      <c r="AEH164" s="18"/>
      <c r="AEI164" s="18"/>
      <c r="AEJ164" s="18"/>
      <c r="AEK164" s="18"/>
      <c r="AEL164" s="18"/>
      <c r="AEM164" s="18"/>
      <c r="AEN164" s="18"/>
      <c r="AEO164" s="18"/>
      <c r="AEP164" s="18"/>
      <c r="AEQ164" s="18"/>
      <c r="AER164" s="18"/>
      <c r="AES164" s="18"/>
      <c r="AET164" s="18"/>
      <c r="AEU164" s="18"/>
      <c r="AEV164" s="18"/>
      <c r="AEW164" s="18"/>
      <c r="AEX164" s="18"/>
      <c r="AEY164" s="18"/>
      <c r="AEZ164" s="18"/>
      <c r="AFA164" s="18"/>
      <c r="AFB164" s="18"/>
      <c r="AFC164" s="18"/>
      <c r="AFD164" s="18"/>
      <c r="AFE164" s="18"/>
      <c r="AFF164" s="18"/>
      <c r="AFG164" s="18"/>
      <c r="AFH164" s="18"/>
      <c r="AFI164" s="18"/>
      <c r="AFJ164" s="18"/>
      <c r="AFK164" s="18"/>
      <c r="AFL164" s="18"/>
      <c r="AFM164" s="18"/>
      <c r="AFN164" s="18"/>
      <c r="AFO164" s="18"/>
      <c r="AFP164" s="18"/>
      <c r="AFQ164" s="18"/>
      <c r="AFR164" s="18"/>
      <c r="AFS164" s="18"/>
      <c r="AFT164" s="18"/>
      <c r="AFU164" s="18"/>
      <c r="AFV164" s="18"/>
      <c r="AFW164" s="18"/>
      <c r="AFX164" s="18"/>
      <c r="AFY164" s="18"/>
      <c r="AFZ164" s="18"/>
      <c r="AGA164" s="18"/>
      <c r="AGB164" s="18"/>
      <c r="AGC164" s="18"/>
      <c r="AGD164" s="18"/>
      <c r="AGE164" s="18"/>
      <c r="AGF164" s="18"/>
      <c r="AGG164" s="18"/>
      <c r="AGH164" s="18"/>
      <c r="AGI164" s="18"/>
      <c r="AGJ164" s="18"/>
      <c r="AGK164" s="18"/>
      <c r="AGL164" s="18"/>
      <c r="AGM164" s="18"/>
      <c r="AGN164" s="18"/>
      <c r="AGO164" s="18"/>
      <c r="AGP164" s="18"/>
      <c r="AGQ164" s="18"/>
      <c r="AGR164" s="18"/>
      <c r="AGS164" s="18"/>
      <c r="AGT164" s="18"/>
      <c r="AGU164" s="18"/>
      <c r="AGV164" s="18"/>
      <c r="AGW164" s="18"/>
      <c r="AGX164" s="18"/>
      <c r="AGY164" s="18"/>
      <c r="AGZ164" s="18"/>
      <c r="AHA164" s="18"/>
      <c r="AHB164" s="18"/>
      <c r="AHC164" s="18"/>
      <c r="AHD164" s="18"/>
      <c r="AHE164" s="18"/>
      <c r="AHF164" s="18"/>
      <c r="AHG164" s="18"/>
      <c r="AHH164" s="18"/>
      <c r="AHI164" s="18"/>
      <c r="AHJ164" s="18"/>
      <c r="AHK164" s="18"/>
      <c r="AHL164" s="18"/>
      <c r="AHM164" s="18"/>
      <c r="AHN164" s="18"/>
      <c r="AHO164" s="18"/>
      <c r="AHP164" s="18"/>
      <c r="AHQ164" s="18"/>
      <c r="AHR164" s="18"/>
      <c r="AHS164" s="18"/>
      <c r="AHT164" s="18"/>
      <c r="AHU164" s="18"/>
      <c r="AHV164" s="18"/>
      <c r="AHW164" s="18"/>
      <c r="AHX164" s="18"/>
      <c r="AHY164" s="18"/>
      <c r="AHZ164" s="18"/>
      <c r="AIA164" s="18"/>
      <c r="AIB164" s="18"/>
      <c r="AIC164" s="18"/>
      <c r="AID164" s="18"/>
      <c r="AIE164" s="18"/>
      <c r="AIF164" s="18"/>
      <c r="AIG164" s="18"/>
      <c r="AIH164" s="18"/>
      <c r="AII164" s="18"/>
      <c r="AIJ164" s="18"/>
      <c r="AIK164" s="18"/>
      <c r="AIL164" s="18"/>
      <c r="AIM164" s="18"/>
      <c r="AIN164" s="18"/>
      <c r="AIO164" s="18"/>
      <c r="AIP164" s="18"/>
      <c r="AIQ164" s="18"/>
      <c r="AIR164" s="18"/>
      <c r="AIS164" s="18"/>
      <c r="AIT164" s="18"/>
      <c r="AIU164" s="18"/>
      <c r="AIV164" s="18"/>
      <c r="AIW164" s="18"/>
      <c r="AIX164" s="18"/>
      <c r="AIY164" s="18"/>
      <c r="AIZ164" s="18"/>
      <c r="AJA164" s="18"/>
      <c r="AJB164" s="18"/>
      <c r="AJC164" s="18"/>
      <c r="AJD164" s="18"/>
      <c r="AJE164" s="18"/>
      <c r="AJF164" s="18"/>
      <c r="AJG164" s="18"/>
      <c r="AJH164" s="18"/>
      <c r="AJI164" s="18"/>
      <c r="AJJ164" s="18"/>
      <c r="AJK164" s="18"/>
      <c r="AJL164" s="18"/>
      <c r="AJM164" s="18"/>
      <c r="AJN164" s="18"/>
      <c r="AJO164" s="18"/>
      <c r="AJP164" s="18"/>
      <c r="AJQ164" s="18"/>
      <c r="AJR164" s="18"/>
      <c r="AJS164" s="18"/>
      <c r="AJT164" s="18"/>
      <c r="AJU164" s="18"/>
      <c r="AJV164" s="18"/>
      <c r="AJW164" s="18"/>
      <c r="AJX164" s="18"/>
      <c r="AJY164" s="18"/>
      <c r="AJZ164" s="18"/>
      <c r="AKA164" s="18"/>
      <c r="AKB164" s="18"/>
      <c r="AKC164" s="18"/>
      <c r="AKD164" s="18"/>
      <c r="AKE164" s="18"/>
      <c r="AKF164" s="18"/>
      <c r="AKG164" s="18"/>
      <c r="AKH164" s="18"/>
      <c r="AKI164" s="18"/>
      <c r="AKJ164" s="18"/>
      <c r="AKK164" s="18"/>
      <c r="AKL164" s="18"/>
      <c r="AKM164" s="18"/>
      <c r="AKN164" s="18"/>
      <c r="AKO164" s="18"/>
      <c r="AKP164" s="18"/>
      <c r="AKQ164" s="18"/>
      <c r="AKR164" s="18"/>
      <c r="AKS164" s="18"/>
      <c r="AKT164" s="18"/>
      <c r="AKU164" s="18"/>
      <c r="AKV164" s="18"/>
      <c r="AKW164" s="18"/>
      <c r="AKX164" s="18"/>
      <c r="AKY164" s="18"/>
      <c r="AKZ164" s="18"/>
      <c r="ALA164" s="18"/>
      <c r="ALB164" s="18"/>
      <c r="ALC164" s="18"/>
      <c r="ALD164" s="18"/>
      <c r="ALE164" s="18"/>
      <c r="ALF164" s="18"/>
      <c r="ALG164" s="18"/>
      <c r="ALH164" s="18"/>
      <c r="ALI164" s="18"/>
      <c r="ALJ164" s="18"/>
      <c r="ALK164" s="18"/>
      <c r="ALL164" s="18"/>
      <c r="ALM164" s="18"/>
      <c r="ALN164" s="18"/>
      <c r="ALO164" s="18"/>
      <c r="ALP164" s="18"/>
      <c r="ALQ164" s="18"/>
      <c r="ALR164" s="18"/>
      <c r="ALS164" s="18"/>
      <c r="ALT164" s="18"/>
      <c r="ALU164" s="18"/>
      <c r="ALV164" s="18"/>
      <c r="ALW164" s="18"/>
      <c r="ALX164" s="18"/>
      <c r="ALY164" s="18"/>
      <c r="ALZ164" s="18"/>
      <c r="AMA164" s="18"/>
      <c r="AMB164" s="18"/>
      <c r="AMC164" s="18"/>
      <c r="AMD164" s="18"/>
      <c r="AME164" s="18"/>
      <c r="AMF164" s="18"/>
      <c r="AMG164" s="18"/>
      <c r="AMH164" s="18"/>
      <c r="AMI164" s="18"/>
      <c r="AMJ164" s="18"/>
      <c r="AMK164" s="18"/>
      <c r="AML164" s="18"/>
      <c r="AMM164" s="18"/>
      <c r="AMN164" s="18"/>
      <c r="AMO164" s="18"/>
      <c r="AMP164" s="18"/>
      <c r="AMQ164" s="18"/>
      <c r="AMR164" s="18"/>
      <c r="AMS164" s="18"/>
      <c r="AMT164" s="18"/>
      <c r="AMU164" s="18"/>
      <c r="AMV164" s="18"/>
      <c r="AMW164" s="18"/>
      <c r="AMX164" s="18"/>
      <c r="AMY164" s="18"/>
      <c r="AMZ164" s="18"/>
      <c r="ANA164" s="18"/>
      <c r="ANB164" s="18"/>
      <c r="ANC164" s="18"/>
      <c r="AND164" s="18"/>
      <c r="ANE164" s="18"/>
      <c r="ANF164" s="18"/>
      <c r="ANG164" s="18"/>
      <c r="ANH164" s="18"/>
      <c r="ANI164" s="18"/>
      <c r="ANJ164" s="18"/>
      <c r="ANK164" s="18"/>
      <c r="ANL164" s="18"/>
      <c r="ANM164" s="18"/>
      <c r="ANN164" s="18"/>
      <c r="ANO164" s="18"/>
      <c r="ANP164" s="18"/>
      <c r="ANQ164" s="18"/>
      <c r="ANR164" s="18"/>
      <c r="ANS164" s="18"/>
      <c r="ANT164" s="18"/>
      <c r="ANU164" s="18"/>
      <c r="ANV164" s="18"/>
      <c r="ANW164" s="18"/>
      <c r="ANX164" s="18"/>
      <c r="ANY164" s="18"/>
      <c r="ANZ164" s="18"/>
      <c r="AOA164" s="18"/>
      <c r="AOB164" s="18"/>
      <c r="AOC164" s="18"/>
      <c r="AOD164" s="18"/>
      <c r="AOE164" s="18"/>
      <c r="AOF164" s="18"/>
      <c r="AOG164" s="18"/>
      <c r="AOH164" s="18"/>
      <c r="AOI164" s="18"/>
      <c r="AOJ164" s="18"/>
      <c r="AOK164" s="18"/>
      <c r="AOL164" s="18"/>
      <c r="AOM164" s="18"/>
      <c r="AON164" s="18"/>
      <c r="AOO164" s="18"/>
      <c r="AOP164" s="18"/>
      <c r="AOQ164" s="18"/>
      <c r="AOR164" s="18"/>
      <c r="AOS164" s="18"/>
      <c r="AOT164" s="18"/>
      <c r="AOU164" s="18"/>
      <c r="AOV164" s="18"/>
      <c r="AOW164" s="18"/>
      <c r="AOX164" s="18"/>
      <c r="AOY164" s="18"/>
      <c r="AOZ164" s="18"/>
      <c r="APA164" s="18"/>
      <c r="APB164" s="18"/>
      <c r="APC164" s="18"/>
      <c r="APD164" s="18"/>
      <c r="APE164" s="18"/>
      <c r="APF164" s="18"/>
      <c r="APG164" s="18"/>
      <c r="APH164" s="18"/>
      <c r="API164" s="18"/>
      <c r="APJ164" s="18"/>
      <c r="APK164" s="18"/>
      <c r="APL164" s="18"/>
      <c r="APM164" s="18"/>
      <c r="APN164" s="18"/>
      <c r="APO164" s="18"/>
      <c r="APP164" s="18"/>
      <c r="APQ164" s="18"/>
      <c r="APR164" s="18"/>
      <c r="APS164" s="18"/>
      <c r="APT164" s="18"/>
      <c r="APU164" s="18"/>
      <c r="APV164" s="18"/>
      <c r="APW164" s="18"/>
      <c r="APX164" s="18"/>
      <c r="APY164" s="18"/>
      <c r="APZ164" s="18"/>
      <c r="AQA164" s="18"/>
      <c r="AQB164" s="18"/>
      <c r="AQC164" s="18"/>
      <c r="AQD164" s="18"/>
      <c r="AQE164" s="18"/>
      <c r="AQF164" s="18"/>
      <c r="AQG164" s="18"/>
      <c r="AQH164" s="18"/>
      <c r="AQI164" s="18"/>
      <c r="AQJ164" s="18"/>
      <c r="AQK164" s="18"/>
      <c r="AQL164" s="18"/>
      <c r="AQM164" s="18"/>
      <c r="AQN164" s="18"/>
      <c r="AQO164" s="18"/>
      <c r="AQP164" s="18"/>
      <c r="AQQ164" s="18"/>
      <c r="AQR164" s="18"/>
      <c r="AQS164" s="18"/>
      <c r="AQT164" s="18"/>
      <c r="AQU164" s="18"/>
      <c r="AQV164" s="18"/>
      <c r="AQW164" s="18"/>
      <c r="AQX164" s="18"/>
      <c r="AQY164" s="18"/>
      <c r="AQZ164" s="18"/>
      <c r="ARA164" s="18"/>
      <c r="ARB164" s="18"/>
      <c r="ARC164" s="18"/>
      <c r="ARD164" s="18"/>
      <c r="ARE164" s="18"/>
      <c r="ARF164" s="18"/>
      <c r="ARG164" s="18"/>
      <c r="ARH164" s="18"/>
      <c r="ARI164" s="18"/>
      <c r="ARJ164" s="18"/>
      <c r="ARK164" s="18"/>
      <c r="ARL164" s="18"/>
      <c r="ARM164" s="18"/>
      <c r="ARN164" s="18"/>
      <c r="ARO164" s="18"/>
      <c r="ARP164" s="18"/>
      <c r="ARQ164" s="18"/>
      <c r="ARR164" s="18"/>
      <c r="ARS164" s="18"/>
      <c r="ART164" s="18"/>
      <c r="ARU164" s="18"/>
      <c r="ARV164" s="18"/>
      <c r="ARW164" s="18"/>
      <c r="ARX164" s="18"/>
      <c r="ARY164" s="18"/>
      <c r="ARZ164" s="18"/>
      <c r="ASA164" s="18"/>
      <c r="ASB164" s="18"/>
      <c r="ASC164" s="18"/>
      <c r="ASD164" s="18"/>
      <c r="ASE164" s="18"/>
      <c r="ASF164" s="18"/>
      <c r="ASG164" s="18"/>
      <c r="ASH164" s="18"/>
      <c r="ASI164" s="18"/>
      <c r="ASJ164" s="18"/>
      <c r="ASK164" s="18"/>
      <c r="ASL164" s="18"/>
      <c r="ASM164" s="18"/>
      <c r="ASN164" s="18"/>
      <c r="ASO164" s="18"/>
      <c r="ASP164" s="18"/>
      <c r="ASQ164" s="18"/>
      <c r="ASR164" s="18"/>
      <c r="ASS164" s="18"/>
      <c r="AST164" s="18"/>
      <c r="ASU164" s="18"/>
      <c r="ASV164" s="18"/>
      <c r="ASW164" s="18"/>
      <c r="ASX164" s="18"/>
      <c r="ASY164" s="18"/>
      <c r="ASZ164" s="18"/>
      <c r="ATA164" s="18"/>
      <c r="ATB164" s="18"/>
      <c r="ATC164" s="18"/>
      <c r="ATD164" s="18"/>
      <c r="ATE164" s="18"/>
      <c r="ATF164" s="18"/>
      <c r="ATG164" s="18"/>
      <c r="ATH164" s="18"/>
      <c r="ATI164" s="18"/>
      <c r="ATJ164" s="18"/>
      <c r="ATK164" s="18"/>
      <c r="ATL164" s="18"/>
      <c r="ATM164" s="18"/>
      <c r="ATN164" s="18"/>
      <c r="ATO164" s="18"/>
      <c r="ATP164" s="18"/>
      <c r="ATQ164" s="18"/>
      <c r="ATR164" s="18"/>
      <c r="ATS164" s="18"/>
      <c r="ATT164" s="18"/>
      <c r="ATU164" s="18"/>
      <c r="ATV164" s="18"/>
      <c r="ATW164" s="18"/>
      <c r="ATX164" s="18"/>
      <c r="ATY164" s="18"/>
      <c r="ATZ164" s="18"/>
      <c r="AUA164" s="18"/>
      <c r="AUB164" s="18"/>
      <c r="AUC164" s="18"/>
      <c r="AUD164" s="18"/>
      <c r="AUE164" s="18"/>
      <c r="AUF164" s="18"/>
      <c r="AUG164" s="18"/>
      <c r="AUH164" s="18"/>
      <c r="AUI164" s="18"/>
      <c r="AUJ164" s="18"/>
      <c r="AUK164" s="18"/>
      <c r="AUL164" s="18"/>
      <c r="AUM164" s="18"/>
      <c r="AUN164" s="18"/>
      <c r="AUO164" s="18"/>
      <c r="AUP164" s="18"/>
      <c r="AUQ164" s="18"/>
      <c r="AUR164" s="18"/>
      <c r="AUS164" s="18"/>
      <c r="AUT164" s="18"/>
      <c r="AUU164" s="18"/>
      <c r="AUV164" s="18"/>
      <c r="AUW164" s="18"/>
      <c r="AUX164" s="18"/>
      <c r="AUY164" s="18"/>
      <c r="AUZ164" s="18"/>
      <c r="AVA164" s="18"/>
      <c r="AVB164" s="18"/>
      <c r="AVC164" s="18"/>
      <c r="AVD164" s="18"/>
      <c r="AVE164" s="18"/>
      <c r="AVF164" s="18"/>
      <c r="AVG164" s="18"/>
      <c r="AVH164" s="18"/>
      <c r="AVI164" s="18"/>
      <c r="AVJ164" s="18"/>
      <c r="AVK164" s="18"/>
      <c r="AVL164" s="18"/>
      <c r="AVM164" s="18"/>
      <c r="AVN164" s="18"/>
      <c r="AVO164" s="18"/>
      <c r="AVP164" s="18"/>
      <c r="AVQ164" s="18"/>
      <c r="AVR164" s="18"/>
      <c r="AVS164" s="18"/>
      <c r="AVT164" s="18"/>
      <c r="AVU164" s="18"/>
      <c r="AVV164" s="18"/>
      <c r="AVW164" s="18"/>
      <c r="AVX164" s="18"/>
      <c r="AVY164" s="18"/>
      <c r="AVZ164" s="18"/>
      <c r="AWA164" s="18"/>
      <c r="AWB164" s="18"/>
      <c r="AWC164" s="18"/>
      <c r="AWD164" s="18"/>
      <c r="AWE164" s="18"/>
      <c r="AWF164" s="18"/>
      <c r="AWG164" s="18"/>
      <c r="AWH164" s="18"/>
      <c r="AWI164" s="18"/>
      <c r="AWJ164" s="18"/>
      <c r="AWK164" s="18"/>
      <c r="AWL164" s="18"/>
      <c r="AWM164" s="18"/>
      <c r="AWN164" s="18"/>
      <c r="AWO164" s="18"/>
      <c r="AWP164" s="18"/>
      <c r="AWQ164" s="18"/>
      <c r="AWR164" s="18"/>
      <c r="AWS164" s="18"/>
      <c r="AWT164" s="18"/>
      <c r="AWU164" s="18"/>
      <c r="AWV164" s="18"/>
      <c r="AWW164" s="18"/>
      <c r="AWX164" s="18"/>
      <c r="AWY164" s="18"/>
      <c r="AWZ164" s="18"/>
      <c r="AXA164" s="18"/>
      <c r="AXB164" s="18"/>
      <c r="AXC164" s="18"/>
      <c r="AXD164" s="18"/>
      <c r="AXE164" s="18"/>
      <c r="AXF164" s="18"/>
      <c r="AXG164" s="18"/>
      <c r="AXH164" s="18"/>
      <c r="AXI164" s="18"/>
      <c r="AXJ164" s="18"/>
      <c r="AXK164" s="18"/>
      <c r="AXL164" s="18"/>
      <c r="AXM164" s="18"/>
      <c r="AXN164" s="18"/>
      <c r="AXO164" s="18"/>
      <c r="AXP164" s="18"/>
      <c r="AXQ164" s="18"/>
      <c r="AXR164" s="18"/>
      <c r="AXS164" s="18"/>
      <c r="AXT164" s="18"/>
      <c r="AXU164" s="18"/>
      <c r="AXV164" s="18"/>
      <c r="AXW164" s="18"/>
      <c r="AXX164" s="18"/>
      <c r="AXY164" s="18"/>
      <c r="AXZ164" s="18"/>
      <c r="AYA164" s="18"/>
      <c r="AYB164" s="18"/>
      <c r="AYC164" s="18"/>
      <c r="AYD164" s="18"/>
      <c r="AYE164" s="18"/>
      <c r="AYF164" s="18"/>
      <c r="AYG164" s="18"/>
      <c r="AYH164" s="18"/>
      <c r="AYI164" s="18"/>
      <c r="AYJ164" s="18"/>
      <c r="AYK164" s="18"/>
      <c r="AYL164" s="18"/>
      <c r="AYM164" s="18"/>
      <c r="AYN164" s="18"/>
      <c r="AYO164" s="18"/>
      <c r="AYP164" s="18"/>
      <c r="AYQ164" s="18"/>
      <c r="AYR164" s="18"/>
      <c r="AYS164" s="18"/>
      <c r="AYT164" s="18"/>
      <c r="AYU164" s="18"/>
      <c r="AYV164" s="18"/>
      <c r="AYW164" s="18"/>
      <c r="AYX164" s="18"/>
      <c r="AYY164" s="18"/>
      <c r="AYZ164" s="18"/>
      <c r="AZA164" s="18"/>
      <c r="AZB164" s="18"/>
      <c r="AZC164" s="18"/>
      <c r="AZD164" s="18"/>
      <c r="AZE164" s="18"/>
      <c r="AZF164" s="18"/>
      <c r="AZG164" s="18"/>
      <c r="AZH164" s="18"/>
      <c r="AZI164" s="18"/>
      <c r="AZJ164" s="18"/>
      <c r="AZK164" s="18"/>
      <c r="AZL164" s="18"/>
      <c r="AZM164" s="18"/>
      <c r="AZN164" s="18"/>
      <c r="AZO164" s="18"/>
      <c r="AZP164" s="18"/>
      <c r="AZQ164" s="18"/>
      <c r="AZR164" s="18"/>
      <c r="AZS164" s="18"/>
      <c r="AZT164" s="18"/>
      <c r="AZU164" s="18"/>
      <c r="AZV164" s="18"/>
      <c r="AZW164" s="18"/>
      <c r="AZX164" s="18"/>
      <c r="AZY164" s="18"/>
      <c r="AZZ164" s="18"/>
      <c r="BAA164" s="18"/>
      <c r="BAB164" s="18"/>
      <c r="BAC164" s="18"/>
      <c r="BAD164" s="18"/>
      <c r="BAE164" s="18"/>
      <c r="BAF164" s="18"/>
      <c r="BAG164" s="18"/>
      <c r="BAH164" s="18"/>
      <c r="BAI164" s="18"/>
      <c r="BAJ164" s="18"/>
      <c r="BAK164" s="18"/>
      <c r="BAL164" s="18"/>
      <c r="BAM164" s="18"/>
      <c r="BAN164" s="18"/>
      <c r="BAO164" s="18"/>
      <c r="BAP164" s="18"/>
      <c r="BAQ164" s="18"/>
      <c r="BAR164" s="18"/>
      <c r="BAS164" s="18"/>
      <c r="BAT164" s="18"/>
      <c r="BAU164" s="18"/>
      <c r="BAV164" s="18"/>
      <c r="BAW164" s="18"/>
      <c r="BAX164" s="18"/>
      <c r="BAY164" s="18"/>
      <c r="BAZ164" s="18"/>
      <c r="BBA164" s="18"/>
      <c r="BBB164" s="18"/>
      <c r="BBC164" s="18"/>
      <c r="BBD164" s="18"/>
      <c r="BBE164" s="18"/>
      <c r="BBF164" s="18"/>
      <c r="BBG164" s="18"/>
      <c r="BBH164" s="18"/>
      <c r="BBI164" s="18"/>
      <c r="BBJ164" s="18"/>
      <c r="BBK164" s="18"/>
      <c r="BBL164" s="18"/>
      <c r="BBM164" s="18"/>
      <c r="BBN164" s="18"/>
      <c r="BBO164" s="18"/>
      <c r="BBP164" s="18"/>
      <c r="BBQ164" s="18"/>
      <c r="BBR164" s="18"/>
      <c r="BBS164" s="18"/>
      <c r="BBT164" s="18"/>
      <c r="BBU164" s="18"/>
      <c r="BBV164" s="18"/>
      <c r="BBW164" s="18"/>
      <c r="BBX164" s="18"/>
      <c r="BBY164" s="18"/>
      <c r="BBZ164" s="18"/>
      <c r="BCA164" s="18"/>
      <c r="BCB164" s="18"/>
      <c r="BCC164" s="18"/>
      <c r="BCD164" s="18"/>
      <c r="BCE164" s="18"/>
      <c r="BCF164" s="18"/>
      <c r="BCG164" s="18"/>
      <c r="BCH164" s="18"/>
      <c r="BCI164" s="18"/>
      <c r="BCJ164" s="18"/>
      <c r="BCK164" s="18"/>
      <c r="BCL164" s="18"/>
      <c r="BCM164" s="18"/>
      <c r="BCN164" s="18"/>
      <c r="BCO164" s="18"/>
      <c r="BCP164" s="18"/>
      <c r="BCQ164" s="18"/>
      <c r="BCR164" s="18"/>
      <c r="BCS164" s="18"/>
      <c r="BCT164" s="18"/>
      <c r="BCU164" s="18"/>
      <c r="BCV164" s="18"/>
      <c r="BCW164" s="18"/>
      <c r="BCX164" s="18"/>
      <c r="BCY164" s="18"/>
      <c r="BCZ164" s="18"/>
      <c r="BDA164" s="18"/>
      <c r="BDB164" s="18"/>
      <c r="BDC164" s="18"/>
      <c r="BDD164" s="18"/>
      <c r="BDE164" s="18"/>
      <c r="BDF164" s="18"/>
      <c r="BDG164" s="18"/>
      <c r="BDH164" s="18"/>
      <c r="BDI164" s="18"/>
      <c r="BDJ164" s="18"/>
      <c r="BDK164" s="18"/>
      <c r="BDL164" s="18"/>
      <c r="BDM164" s="18"/>
      <c r="BDN164" s="18"/>
      <c r="BDO164" s="18"/>
      <c r="BDP164" s="18"/>
      <c r="BDQ164" s="18"/>
      <c r="BDR164" s="18"/>
      <c r="BDS164" s="18"/>
      <c r="BDT164" s="18"/>
      <c r="BDU164" s="18"/>
      <c r="BDV164" s="18"/>
      <c r="BDW164" s="18"/>
      <c r="BDX164" s="18"/>
      <c r="BDY164" s="18"/>
      <c r="BDZ164" s="18"/>
      <c r="BEA164" s="18"/>
      <c r="BEB164" s="18"/>
      <c r="BEC164" s="18"/>
      <c r="BED164" s="18"/>
      <c r="BEE164" s="18"/>
      <c r="BEF164" s="18"/>
      <c r="BEG164" s="18"/>
      <c r="BEH164" s="18"/>
      <c r="BEI164" s="18"/>
      <c r="BEJ164" s="18"/>
      <c r="BEK164" s="18"/>
      <c r="BEL164" s="18"/>
      <c r="BEM164" s="18"/>
      <c r="BEN164" s="18"/>
      <c r="BEO164" s="18"/>
      <c r="BEP164" s="18"/>
      <c r="BEQ164" s="18"/>
      <c r="BER164" s="18"/>
      <c r="BES164" s="18"/>
      <c r="BET164" s="18"/>
      <c r="BEU164" s="18"/>
      <c r="BEV164" s="18"/>
      <c r="BEW164" s="18"/>
      <c r="BEX164" s="18"/>
      <c r="BEY164" s="18"/>
      <c r="BEZ164" s="18"/>
      <c r="BFA164" s="18"/>
      <c r="BFB164" s="18"/>
      <c r="BFC164" s="18"/>
      <c r="BFD164" s="18"/>
      <c r="BFE164" s="18"/>
      <c r="BFF164" s="18"/>
      <c r="BFG164" s="18"/>
      <c r="BFH164" s="18"/>
      <c r="BFI164" s="18"/>
      <c r="BFJ164" s="18"/>
      <c r="BFK164" s="18"/>
      <c r="BFL164" s="18"/>
      <c r="BFM164" s="18"/>
      <c r="BFN164" s="18"/>
      <c r="BFO164" s="18"/>
      <c r="BFP164" s="18"/>
      <c r="BFQ164" s="18"/>
      <c r="BFR164" s="18"/>
      <c r="BFS164" s="18"/>
      <c r="BFT164" s="18"/>
      <c r="BFU164" s="18"/>
      <c r="BFV164" s="18"/>
      <c r="BFW164" s="18"/>
      <c r="BFX164" s="18"/>
      <c r="BFY164" s="18"/>
      <c r="BFZ164" s="18"/>
      <c r="BGA164" s="18"/>
      <c r="BGB164" s="18"/>
      <c r="BGC164" s="18"/>
      <c r="BGD164" s="18"/>
      <c r="BGE164" s="18"/>
      <c r="BGF164" s="18"/>
      <c r="BGG164" s="18"/>
      <c r="BGH164" s="18"/>
      <c r="BGI164" s="18"/>
      <c r="BGJ164" s="18"/>
      <c r="BGK164" s="18"/>
      <c r="BGL164" s="18"/>
      <c r="BGM164" s="18"/>
      <c r="BGN164" s="18"/>
      <c r="BGO164" s="18"/>
      <c r="BGP164" s="18"/>
      <c r="BGQ164" s="18"/>
      <c r="BGR164" s="18"/>
      <c r="BGS164" s="18"/>
      <c r="BGT164" s="18"/>
      <c r="BGU164" s="18"/>
      <c r="BGV164" s="18"/>
      <c r="BGW164" s="18"/>
      <c r="BGX164" s="18"/>
      <c r="BGY164" s="18"/>
      <c r="BGZ164" s="18"/>
      <c r="BHA164" s="18"/>
      <c r="BHB164" s="18"/>
      <c r="BHC164" s="18"/>
      <c r="BHD164" s="18"/>
      <c r="BHE164" s="18"/>
      <c r="BHF164" s="18"/>
      <c r="BHG164" s="18"/>
      <c r="BHH164" s="18"/>
      <c r="BHI164" s="18"/>
      <c r="BHJ164" s="18"/>
      <c r="BHK164" s="18"/>
      <c r="BHL164" s="18"/>
      <c r="BHM164" s="18"/>
      <c r="BHN164" s="18"/>
      <c r="BHO164" s="18"/>
      <c r="BHP164" s="18"/>
      <c r="BHQ164" s="18"/>
      <c r="BHR164" s="18"/>
      <c r="BHS164" s="18"/>
      <c r="BHT164" s="18"/>
      <c r="BHU164" s="18"/>
      <c r="BHV164" s="18"/>
      <c r="BHW164" s="18"/>
      <c r="BHX164" s="18"/>
      <c r="BHY164" s="18"/>
      <c r="BHZ164" s="18"/>
      <c r="BIA164" s="18"/>
      <c r="BIB164" s="18"/>
      <c r="BIC164" s="18"/>
      <c r="BID164" s="18"/>
      <c r="BIE164" s="18"/>
      <c r="BIF164" s="18"/>
      <c r="BIG164" s="18"/>
      <c r="BIH164" s="18"/>
      <c r="BII164" s="18"/>
      <c r="BIJ164" s="18"/>
      <c r="BIK164" s="18"/>
      <c r="BIL164" s="18"/>
      <c r="BIM164" s="18"/>
      <c r="BIN164" s="18"/>
      <c r="BIO164" s="18"/>
      <c r="BIP164" s="18"/>
      <c r="BIQ164" s="18"/>
      <c r="BIR164" s="18"/>
      <c r="BIS164" s="18"/>
      <c r="BIT164" s="18"/>
      <c r="BIU164" s="18"/>
      <c r="BIV164" s="18"/>
      <c r="BIW164" s="18"/>
      <c r="BIX164" s="18"/>
      <c r="BIY164" s="18"/>
      <c r="BIZ164" s="18"/>
      <c r="BJA164" s="18"/>
      <c r="BJB164" s="18"/>
      <c r="BJC164" s="18"/>
      <c r="BJD164" s="18"/>
      <c r="BJE164" s="18"/>
      <c r="BJF164" s="18"/>
      <c r="BJG164" s="18"/>
      <c r="BJH164" s="18"/>
      <c r="BJI164" s="18"/>
      <c r="BJJ164" s="18"/>
      <c r="BJK164" s="18"/>
      <c r="BJL164" s="18"/>
      <c r="BJM164" s="18"/>
      <c r="BJN164" s="18"/>
      <c r="BJO164" s="18"/>
      <c r="BJP164" s="18"/>
      <c r="BJQ164" s="18"/>
      <c r="BJR164" s="18"/>
      <c r="BJS164" s="18"/>
      <c r="BJT164" s="18"/>
      <c r="BJU164" s="18"/>
      <c r="BJV164" s="18"/>
      <c r="BJW164" s="18"/>
      <c r="BJX164" s="18"/>
      <c r="BJY164" s="18"/>
      <c r="BJZ164" s="18"/>
      <c r="BKA164" s="18"/>
      <c r="BKB164" s="18"/>
      <c r="BKC164" s="18"/>
      <c r="BKD164" s="18"/>
      <c r="BKE164" s="18"/>
      <c r="BKF164" s="18"/>
      <c r="BKG164" s="18"/>
      <c r="BKH164" s="18"/>
      <c r="BKI164" s="18"/>
      <c r="BKJ164" s="18"/>
      <c r="BKK164" s="18"/>
      <c r="BKL164" s="18"/>
      <c r="BKM164" s="18"/>
      <c r="BKN164" s="18"/>
      <c r="BKO164" s="18"/>
      <c r="BKP164" s="18"/>
      <c r="BKQ164" s="18"/>
      <c r="BKR164" s="18"/>
      <c r="BKS164" s="18"/>
      <c r="BKT164" s="18"/>
      <c r="BKU164" s="18"/>
      <c r="BKV164" s="18"/>
      <c r="BKW164" s="18"/>
      <c r="BKX164" s="18"/>
      <c r="BKY164" s="18"/>
      <c r="BKZ164" s="18"/>
      <c r="BLA164" s="18"/>
      <c r="BLB164" s="18"/>
      <c r="BLC164" s="18"/>
      <c r="BLD164" s="18"/>
      <c r="BLE164" s="18"/>
      <c r="BLF164" s="18"/>
      <c r="BLG164" s="18"/>
      <c r="BLH164" s="18"/>
      <c r="BLI164" s="18"/>
      <c r="BLJ164" s="18"/>
      <c r="BLK164" s="18"/>
      <c r="BLL164" s="18"/>
      <c r="BLM164" s="18"/>
      <c r="BLN164" s="18"/>
      <c r="BLO164" s="18"/>
      <c r="BLP164" s="18"/>
      <c r="BLQ164" s="18"/>
      <c r="BLR164" s="18"/>
      <c r="BLS164" s="18"/>
      <c r="BLT164" s="18"/>
      <c r="BLU164" s="18"/>
      <c r="BLV164" s="18"/>
      <c r="BLW164" s="18"/>
      <c r="BLX164" s="18"/>
      <c r="BLY164" s="18"/>
      <c r="BLZ164" s="18"/>
      <c r="BMA164" s="18"/>
      <c r="BMB164" s="18"/>
      <c r="BMC164" s="18"/>
      <c r="BMD164" s="18"/>
      <c r="BME164" s="18"/>
      <c r="BMF164" s="18"/>
      <c r="BMG164" s="18"/>
      <c r="BMH164" s="18"/>
      <c r="BMI164" s="18"/>
      <c r="BMJ164" s="18"/>
      <c r="BMK164" s="18"/>
      <c r="BML164" s="18"/>
      <c r="BMM164" s="18"/>
      <c r="BMN164" s="18"/>
      <c r="BMO164" s="18"/>
      <c r="BMP164" s="18"/>
      <c r="BMQ164" s="18"/>
      <c r="BMR164" s="18"/>
      <c r="BMS164" s="18"/>
      <c r="BMT164" s="18"/>
      <c r="BMU164" s="18"/>
      <c r="BMV164" s="18"/>
      <c r="BMW164" s="18"/>
      <c r="BMX164" s="18"/>
      <c r="BMY164" s="18"/>
      <c r="BMZ164" s="18"/>
      <c r="BNA164" s="18"/>
      <c r="BNB164" s="18"/>
      <c r="BNC164" s="18"/>
      <c r="BND164" s="18"/>
      <c r="BNE164" s="18"/>
      <c r="BNF164" s="18"/>
      <c r="BNG164" s="18"/>
      <c r="BNH164" s="18"/>
      <c r="BNI164" s="18"/>
      <c r="BNJ164" s="18"/>
      <c r="BNK164" s="18"/>
      <c r="BNL164" s="18"/>
      <c r="BNM164" s="18"/>
      <c r="BNN164" s="18"/>
      <c r="BNO164" s="18"/>
      <c r="BNP164" s="18"/>
      <c r="BNQ164" s="18"/>
      <c r="BNR164" s="18"/>
      <c r="BNS164" s="18"/>
      <c r="BNT164" s="18"/>
      <c r="BNU164" s="18"/>
      <c r="BNV164" s="18"/>
      <c r="BNW164" s="18"/>
      <c r="BNX164" s="18"/>
      <c r="BNY164" s="18"/>
      <c r="BNZ164" s="18"/>
      <c r="BOA164" s="18"/>
      <c r="BOB164" s="18"/>
      <c r="BOC164" s="18"/>
      <c r="BOD164" s="18"/>
      <c r="BOE164" s="18"/>
      <c r="BOF164" s="18"/>
      <c r="BOG164" s="18"/>
      <c r="BOH164" s="18"/>
      <c r="BOI164" s="18"/>
      <c r="BOJ164" s="18"/>
      <c r="BOK164" s="18"/>
      <c r="BOL164" s="18"/>
      <c r="BOM164" s="18"/>
      <c r="BON164" s="18"/>
      <c r="BOO164" s="18"/>
      <c r="BOP164" s="18"/>
      <c r="BOQ164" s="18"/>
      <c r="BOR164" s="18"/>
      <c r="BOS164" s="18"/>
      <c r="BOT164" s="18"/>
      <c r="BOU164" s="18"/>
      <c r="BOV164" s="18"/>
      <c r="BOW164" s="18"/>
      <c r="BOX164" s="18"/>
      <c r="BOY164" s="18"/>
      <c r="BOZ164" s="18"/>
      <c r="BPA164" s="18"/>
      <c r="BPB164" s="18"/>
      <c r="BPC164" s="18"/>
      <c r="BPD164" s="18"/>
      <c r="BPE164" s="18"/>
      <c r="BPF164" s="18"/>
      <c r="BPG164" s="18"/>
      <c r="BPH164" s="18"/>
      <c r="BPI164" s="18"/>
      <c r="BPJ164" s="18"/>
      <c r="BPK164" s="18"/>
      <c r="BPL164" s="18"/>
      <c r="BPM164" s="18"/>
      <c r="BPN164" s="18"/>
      <c r="BPO164" s="18"/>
      <c r="BPP164" s="18"/>
      <c r="BPQ164" s="18"/>
      <c r="BPR164" s="18"/>
      <c r="BPS164" s="18"/>
      <c r="BPT164" s="18"/>
      <c r="BPU164" s="18"/>
      <c r="BPV164" s="18"/>
      <c r="BPW164" s="18"/>
      <c r="BPX164" s="18"/>
      <c r="BPY164" s="18"/>
      <c r="BPZ164" s="18"/>
      <c r="BQA164" s="18"/>
      <c r="BQB164" s="18"/>
      <c r="BQC164" s="18"/>
      <c r="BQD164" s="18"/>
      <c r="BQE164" s="18"/>
      <c r="BQF164" s="18"/>
      <c r="BQG164" s="18"/>
      <c r="BQH164" s="18"/>
      <c r="BQI164" s="18"/>
      <c r="BQJ164" s="18"/>
      <c r="BQK164" s="18"/>
      <c r="BQL164" s="18"/>
      <c r="BQM164" s="18"/>
      <c r="BQN164" s="18"/>
      <c r="BQO164" s="18"/>
      <c r="BQP164" s="18"/>
      <c r="BQQ164" s="18"/>
      <c r="BQR164" s="18"/>
      <c r="BQS164" s="18"/>
      <c r="BQT164" s="18"/>
      <c r="BQU164" s="18"/>
      <c r="BQV164" s="18"/>
      <c r="BQW164" s="18"/>
      <c r="BQX164" s="18"/>
      <c r="BQY164" s="18"/>
      <c r="BQZ164" s="18"/>
      <c r="BRA164" s="18"/>
      <c r="BRB164" s="18"/>
      <c r="BRC164" s="18"/>
      <c r="BRD164" s="18"/>
      <c r="BRE164" s="18"/>
      <c r="BRF164" s="18"/>
      <c r="BRG164" s="18"/>
      <c r="BRH164" s="18"/>
      <c r="BRI164" s="18"/>
      <c r="BRJ164" s="18"/>
      <c r="BRK164" s="18"/>
      <c r="BRL164" s="18"/>
      <c r="BRM164" s="18"/>
      <c r="BRN164" s="18"/>
      <c r="BRO164" s="18"/>
      <c r="BRP164" s="18"/>
      <c r="BRQ164" s="18"/>
      <c r="BRR164" s="18"/>
      <c r="BRS164" s="18"/>
      <c r="BRT164" s="18"/>
      <c r="BRU164" s="18"/>
      <c r="BRV164" s="18"/>
      <c r="BRW164" s="18"/>
      <c r="BRX164" s="18"/>
      <c r="BRY164" s="18"/>
      <c r="BRZ164" s="18"/>
      <c r="BSA164" s="18"/>
      <c r="BSB164" s="18"/>
      <c r="BSC164" s="18"/>
      <c r="BSD164" s="18"/>
      <c r="BSE164" s="18"/>
      <c r="BSF164" s="18"/>
      <c r="BSG164" s="18"/>
      <c r="BSH164" s="18"/>
      <c r="BSI164" s="18"/>
      <c r="BSJ164" s="18"/>
      <c r="BSK164" s="18"/>
      <c r="BSL164" s="18"/>
      <c r="BSM164" s="18"/>
      <c r="BSN164" s="18"/>
      <c r="BSO164" s="18"/>
      <c r="BSP164" s="18"/>
      <c r="BSQ164" s="18"/>
      <c r="BSR164" s="18"/>
      <c r="BSS164" s="18"/>
      <c r="BST164" s="18"/>
      <c r="BSU164" s="18"/>
      <c r="BSV164" s="18"/>
      <c r="BSW164" s="18"/>
      <c r="BSX164" s="18"/>
      <c r="BSY164" s="18"/>
      <c r="BSZ164" s="18"/>
      <c r="BTA164" s="18"/>
      <c r="BTB164" s="18"/>
      <c r="BTC164" s="18"/>
      <c r="BTD164" s="18"/>
      <c r="BTE164" s="18"/>
      <c r="BTF164" s="18"/>
      <c r="BTG164" s="18"/>
      <c r="BTH164" s="18"/>
      <c r="BTI164" s="18"/>
      <c r="BTJ164" s="18"/>
      <c r="BTK164" s="18"/>
      <c r="BTL164" s="18"/>
      <c r="BTM164" s="18"/>
      <c r="BTN164" s="18"/>
      <c r="BTO164" s="18"/>
      <c r="BTP164" s="18"/>
      <c r="BTQ164" s="18"/>
      <c r="BTR164" s="18"/>
      <c r="BTS164" s="18"/>
      <c r="BTT164" s="18"/>
      <c r="BTU164" s="18"/>
      <c r="BTV164" s="18"/>
      <c r="BTW164" s="18"/>
      <c r="BTX164" s="18"/>
      <c r="BTY164" s="18"/>
      <c r="BTZ164" s="18"/>
      <c r="BUA164" s="18"/>
      <c r="BUB164" s="18"/>
      <c r="BUC164" s="18"/>
      <c r="BUD164" s="18"/>
      <c r="BUE164" s="18"/>
      <c r="BUF164" s="18"/>
      <c r="BUG164" s="18"/>
      <c r="BUH164" s="18"/>
      <c r="BUI164" s="18"/>
      <c r="BUJ164" s="18"/>
      <c r="BUK164" s="18"/>
      <c r="BUL164" s="18"/>
      <c r="BUM164" s="18"/>
      <c r="BUN164" s="18"/>
      <c r="BUO164" s="18"/>
      <c r="BUP164" s="18"/>
      <c r="BUQ164" s="18"/>
      <c r="BUR164" s="18"/>
      <c r="BUS164" s="18"/>
      <c r="BUT164" s="18"/>
      <c r="BUU164" s="18"/>
      <c r="BUV164" s="18"/>
      <c r="BUW164" s="18"/>
      <c r="BUX164" s="18"/>
      <c r="BUY164" s="18"/>
      <c r="BUZ164" s="18"/>
      <c r="BVA164" s="18"/>
      <c r="BVB164" s="18"/>
      <c r="BVC164" s="18"/>
      <c r="BVD164" s="18"/>
      <c r="BVE164" s="18"/>
      <c r="BVF164" s="18"/>
      <c r="BVG164" s="18"/>
      <c r="BVH164" s="18"/>
      <c r="BVI164" s="18"/>
      <c r="BVJ164" s="18"/>
      <c r="BVK164" s="18"/>
      <c r="BVL164" s="18"/>
      <c r="BVM164" s="18"/>
      <c r="BVN164" s="18"/>
      <c r="BVO164" s="18"/>
      <c r="BVP164" s="18"/>
      <c r="BVQ164" s="18"/>
      <c r="BVR164" s="18"/>
      <c r="BVS164" s="18"/>
      <c r="BVT164" s="18"/>
      <c r="BVU164" s="18"/>
      <c r="BVV164" s="18"/>
      <c r="BVW164" s="18"/>
      <c r="BVX164" s="18"/>
      <c r="BVY164" s="18"/>
      <c r="BVZ164" s="18"/>
      <c r="BWA164" s="18"/>
      <c r="BWB164" s="18"/>
      <c r="BWC164" s="18"/>
      <c r="BWD164" s="18"/>
      <c r="BWE164" s="18"/>
      <c r="BWF164" s="18"/>
      <c r="BWG164" s="18"/>
      <c r="BWH164" s="18"/>
      <c r="BWI164" s="18"/>
      <c r="BWJ164" s="18"/>
      <c r="BWK164" s="18"/>
      <c r="BWL164" s="18"/>
      <c r="BWM164" s="18"/>
      <c r="BWN164" s="18"/>
      <c r="BWO164" s="18"/>
      <c r="BWP164" s="18"/>
      <c r="BWQ164" s="18"/>
      <c r="BWR164" s="18"/>
      <c r="BWS164" s="18"/>
      <c r="BWT164" s="18"/>
      <c r="BWU164" s="18"/>
      <c r="BWV164" s="18"/>
      <c r="BWW164" s="18"/>
      <c r="BWX164" s="18"/>
      <c r="BWY164" s="18"/>
      <c r="BWZ164" s="18"/>
      <c r="BXA164" s="18"/>
      <c r="BXB164" s="18"/>
      <c r="BXC164" s="18"/>
      <c r="BXD164" s="18"/>
      <c r="BXE164" s="18"/>
      <c r="BXF164" s="18"/>
      <c r="BXG164" s="18"/>
      <c r="BXH164" s="18"/>
      <c r="BXI164" s="18"/>
      <c r="BXJ164" s="18"/>
      <c r="BXK164" s="18"/>
      <c r="BXL164" s="18"/>
      <c r="BXM164" s="18"/>
      <c r="BXN164" s="18"/>
      <c r="BXO164" s="18"/>
      <c r="BXP164" s="18"/>
      <c r="BXQ164" s="18"/>
      <c r="BXR164" s="18"/>
      <c r="BXS164" s="18"/>
      <c r="BXT164" s="18"/>
      <c r="BXU164" s="18"/>
      <c r="BXV164" s="18"/>
      <c r="BXW164" s="18"/>
      <c r="BXX164" s="18"/>
      <c r="BXY164" s="18"/>
      <c r="BXZ164" s="18"/>
      <c r="BYA164" s="18"/>
      <c r="BYB164" s="18"/>
      <c r="BYC164" s="18"/>
      <c r="BYD164" s="18"/>
      <c r="BYE164" s="18"/>
      <c r="BYF164" s="18"/>
      <c r="BYG164" s="18"/>
      <c r="BYH164" s="18"/>
      <c r="BYI164" s="18"/>
      <c r="BYJ164" s="18"/>
      <c r="BYK164" s="18"/>
      <c r="BYL164" s="18"/>
      <c r="BYM164" s="18"/>
      <c r="BYN164" s="18"/>
      <c r="BYO164" s="18"/>
      <c r="BYP164" s="18"/>
      <c r="BYQ164" s="18"/>
      <c r="BYR164" s="18"/>
      <c r="BYS164" s="18"/>
      <c r="BYT164" s="18"/>
      <c r="BYU164" s="18"/>
      <c r="BYV164" s="18"/>
      <c r="BYW164" s="18"/>
      <c r="BYX164" s="18"/>
      <c r="BYY164" s="18"/>
      <c r="BYZ164" s="18"/>
      <c r="BZA164" s="18"/>
      <c r="BZB164" s="18"/>
      <c r="BZC164" s="18"/>
      <c r="BZD164" s="18"/>
      <c r="BZE164" s="18"/>
      <c r="BZF164" s="18"/>
      <c r="BZG164" s="18"/>
      <c r="BZH164" s="18"/>
      <c r="BZI164" s="18"/>
      <c r="BZJ164" s="18"/>
      <c r="BZK164" s="18"/>
      <c r="BZL164" s="18"/>
      <c r="BZM164" s="18"/>
      <c r="BZN164" s="18"/>
      <c r="BZO164" s="18"/>
      <c r="BZP164" s="18"/>
      <c r="BZQ164" s="18"/>
      <c r="BZR164" s="18"/>
      <c r="BZS164" s="18"/>
      <c r="BZT164" s="18"/>
      <c r="BZU164" s="18"/>
      <c r="BZV164" s="18"/>
      <c r="BZW164" s="18"/>
      <c r="BZX164" s="18"/>
      <c r="BZY164" s="18"/>
      <c r="BZZ164" s="18"/>
      <c r="CAA164" s="18"/>
      <c r="CAB164" s="18"/>
      <c r="CAC164" s="18"/>
      <c r="CAD164" s="18"/>
      <c r="CAE164" s="18"/>
      <c r="CAF164" s="18"/>
      <c r="CAG164" s="18"/>
      <c r="CAH164" s="18"/>
      <c r="CAI164" s="18"/>
      <c r="CAJ164" s="18"/>
      <c r="CAK164" s="18"/>
      <c r="CAL164" s="18"/>
      <c r="CAM164" s="18"/>
      <c r="CAN164" s="18"/>
      <c r="CAO164" s="18"/>
      <c r="CAP164" s="18"/>
      <c r="CAQ164" s="18"/>
      <c r="CAR164" s="18"/>
      <c r="CAS164" s="18"/>
      <c r="CAT164" s="18"/>
      <c r="CAU164" s="18"/>
      <c r="CAV164" s="18"/>
      <c r="CAW164" s="18"/>
      <c r="CAX164" s="18"/>
      <c r="CAY164" s="18"/>
      <c r="CAZ164" s="18"/>
      <c r="CBA164" s="18"/>
      <c r="CBB164" s="18"/>
      <c r="CBC164" s="18"/>
      <c r="CBD164" s="18"/>
      <c r="CBE164" s="18"/>
      <c r="CBF164" s="18"/>
      <c r="CBG164" s="18"/>
      <c r="CBH164" s="18"/>
      <c r="CBI164" s="18"/>
      <c r="CBJ164" s="18"/>
      <c r="CBK164" s="18"/>
      <c r="CBL164" s="18"/>
      <c r="CBM164" s="18"/>
      <c r="CBN164" s="18"/>
      <c r="CBO164" s="18"/>
      <c r="CBP164" s="18"/>
      <c r="CBQ164" s="18"/>
      <c r="CBR164" s="18"/>
      <c r="CBS164" s="18"/>
      <c r="CBT164" s="18"/>
      <c r="CBU164" s="18"/>
      <c r="CBV164" s="18"/>
      <c r="CBW164" s="18"/>
      <c r="CBX164" s="18"/>
      <c r="CBY164" s="18"/>
      <c r="CBZ164" s="18"/>
      <c r="CCA164" s="18"/>
      <c r="CCB164" s="18"/>
      <c r="CCC164" s="18"/>
      <c r="CCD164" s="18"/>
      <c r="CCE164" s="18"/>
      <c r="CCF164" s="18"/>
      <c r="CCG164" s="18"/>
      <c r="CCH164" s="18"/>
      <c r="CCI164" s="18"/>
      <c r="CCJ164" s="18"/>
      <c r="CCK164" s="18"/>
      <c r="CCL164" s="18"/>
      <c r="CCM164" s="18"/>
      <c r="CCN164" s="18"/>
      <c r="CCO164" s="18"/>
      <c r="CCP164" s="18"/>
      <c r="CCQ164" s="18"/>
      <c r="CCR164" s="18"/>
      <c r="CCS164" s="18"/>
      <c r="CCT164" s="18"/>
      <c r="CCU164" s="18"/>
      <c r="CCV164" s="18"/>
      <c r="CCW164" s="18"/>
      <c r="CCX164" s="18"/>
      <c r="CCY164" s="18"/>
      <c r="CCZ164" s="18"/>
      <c r="CDA164" s="18"/>
      <c r="CDB164" s="18"/>
      <c r="CDC164" s="18"/>
      <c r="CDD164" s="18"/>
      <c r="CDE164" s="18"/>
      <c r="CDF164" s="18"/>
      <c r="CDG164" s="18"/>
      <c r="CDH164" s="18"/>
      <c r="CDI164" s="18"/>
      <c r="CDJ164" s="18"/>
      <c r="CDK164" s="18"/>
      <c r="CDL164" s="18"/>
      <c r="CDM164" s="18"/>
      <c r="CDN164" s="18"/>
      <c r="CDO164" s="18"/>
      <c r="CDP164" s="18"/>
      <c r="CDQ164" s="18"/>
      <c r="CDR164" s="18"/>
      <c r="CDS164" s="18"/>
      <c r="CDT164" s="18"/>
      <c r="CDU164" s="18"/>
      <c r="CDV164" s="18"/>
      <c r="CDW164" s="18"/>
      <c r="CDX164" s="18"/>
      <c r="CDY164" s="18"/>
      <c r="CDZ164" s="18"/>
      <c r="CEA164" s="18"/>
      <c r="CEB164" s="18"/>
      <c r="CEC164" s="18"/>
      <c r="CED164" s="18"/>
      <c r="CEE164" s="18"/>
      <c r="CEF164" s="18"/>
      <c r="CEG164" s="18"/>
      <c r="CEH164" s="18"/>
      <c r="CEI164" s="18"/>
      <c r="CEJ164" s="18"/>
      <c r="CEK164" s="18"/>
      <c r="CEL164" s="18"/>
      <c r="CEM164" s="18"/>
      <c r="CEN164" s="18"/>
      <c r="CEO164" s="18"/>
      <c r="CEP164" s="18"/>
      <c r="CEQ164" s="18"/>
      <c r="CER164" s="18"/>
      <c r="CES164" s="18"/>
      <c r="CET164" s="18"/>
      <c r="CEU164" s="18"/>
      <c r="CEV164" s="18"/>
      <c r="CEW164" s="18"/>
      <c r="CEX164" s="18"/>
      <c r="CEY164" s="18"/>
      <c r="CEZ164" s="18"/>
      <c r="CFA164" s="18"/>
      <c r="CFB164" s="18"/>
      <c r="CFC164" s="18"/>
      <c r="CFD164" s="18"/>
      <c r="CFE164" s="18"/>
      <c r="CFF164" s="18"/>
      <c r="CFG164" s="18"/>
      <c r="CFH164" s="18"/>
      <c r="CFI164" s="18"/>
      <c r="CFJ164" s="18"/>
      <c r="CFK164" s="18"/>
      <c r="CFL164" s="18"/>
      <c r="CFM164" s="18"/>
      <c r="CFN164" s="18"/>
      <c r="CFO164" s="18"/>
      <c r="CFP164" s="18"/>
      <c r="CFQ164" s="18"/>
      <c r="CFR164" s="18"/>
      <c r="CFS164" s="18"/>
      <c r="CFT164" s="18"/>
      <c r="CFU164" s="18"/>
      <c r="CFV164" s="18"/>
      <c r="CFW164" s="18"/>
      <c r="CFX164" s="18"/>
      <c r="CFY164" s="18"/>
      <c r="CFZ164" s="18"/>
      <c r="CGA164" s="18"/>
      <c r="CGB164" s="18"/>
      <c r="CGC164" s="18"/>
      <c r="CGD164" s="18"/>
      <c r="CGE164" s="18"/>
      <c r="CGF164" s="18"/>
      <c r="CGG164" s="18"/>
      <c r="CGH164" s="18"/>
      <c r="CGI164" s="18"/>
      <c r="CGJ164" s="18"/>
      <c r="CGK164" s="18"/>
      <c r="CGL164" s="18"/>
      <c r="CGM164" s="18"/>
      <c r="CGN164" s="18"/>
      <c r="CGO164" s="18"/>
      <c r="CGP164" s="18"/>
      <c r="CGQ164" s="18"/>
      <c r="CGR164" s="18"/>
      <c r="CGS164" s="18"/>
      <c r="CGT164" s="18"/>
      <c r="CGU164" s="18"/>
      <c r="CGV164" s="18"/>
      <c r="CGW164" s="18"/>
      <c r="CGX164" s="18"/>
      <c r="CGY164" s="18"/>
      <c r="CGZ164" s="18"/>
      <c r="CHA164" s="18"/>
      <c r="CHB164" s="18"/>
      <c r="CHC164" s="18"/>
      <c r="CHD164" s="18"/>
      <c r="CHE164" s="18"/>
      <c r="CHF164" s="18"/>
      <c r="CHG164" s="18"/>
      <c r="CHH164" s="18"/>
      <c r="CHI164" s="18"/>
      <c r="CHJ164" s="18"/>
      <c r="CHK164" s="18"/>
      <c r="CHL164" s="18"/>
      <c r="CHM164" s="18"/>
      <c r="CHN164" s="18"/>
      <c r="CHO164" s="18"/>
      <c r="CHP164" s="18"/>
      <c r="CHQ164" s="18"/>
      <c r="CHR164" s="18"/>
      <c r="CHS164" s="18"/>
      <c r="CHT164" s="18"/>
      <c r="CHU164" s="18"/>
      <c r="CHV164" s="18"/>
      <c r="CHW164" s="18"/>
      <c r="CHX164" s="18"/>
      <c r="CHY164" s="18"/>
      <c r="CHZ164" s="18"/>
      <c r="CIA164" s="18"/>
      <c r="CIB164" s="18"/>
      <c r="CIC164" s="18"/>
      <c r="CID164" s="18"/>
      <c r="CIE164" s="18"/>
      <c r="CIF164" s="18"/>
      <c r="CIG164" s="18"/>
      <c r="CIH164" s="18"/>
      <c r="CII164" s="18"/>
      <c r="CIJ164" s="18"/>
      <c r="CIK164" s="18"/>
      <c r="CIL164" s="18"/>
      <c r="CIM164" s="18"/>
      <c r="CIN164" s="18"/>
      <c r="CIO164" s="18"/>
      <c r="CIP164" s="18"/>
      <c r="CIQ164" s="18"/>
      <c r="CIR164" s="18"/>
      <c r="CIS164" s="18"/>
      <c r="CIT164" s="18"/>
      <c r="CIU164" s="18"/>
      <c r="CIV164" s="18"/>
      <c r="CIW164" s="18"/>
      <c r="CIX164" s="18"/>
      <c r="CIY164" s="18"/>
      <c r="CIZ164" s="18"/>
      <c r="CJA164" s="18"/>
      <c r="CJB164" s="18"/>
      <c r="CJC164" s="18"/>
      <c r="CJD164" s="18"/>
      <c r="CJE164" s="18"/>
      <c r="CJF164" s="18"/>
      <c r="CJG164" s="18"/>
      <c r="CJH164" s="18"/>
      <c r="CJI164" s="18"/>
      <c r="CJJ164" s="18"/>
      <c r="CJK164" s="18"/>
      <c r="CJL164" s="18"/>
      <c r="CJM164" s="18"/>
      <c r="CJN164" s="18"/>
      <c r="CJO164" s="18"/>
      <c r="CJP164" s="18"/>
      <c r="CJQ164" s="18"/>
      <c r="CJR164" s="18"/>
      <c r="CJS164" s="18"/>
      <c r="CJT164" s="18"/>
      <c r="CJU164" s="18"/>
      <c r="CJV164" s="18"/>
      <c r="CJW164" s="18"/>
      <c r="CJX164" s="18"/>
      <c r="CJY164" s="18"/>
      <c r="CJZ164" s="18"/>
      <c r="CKA164" s="18"/>
      <c r="CKB164" s="18"/>
      <c r="CKC164" s="18"/>
      <c r="CKD164" s="18"/>
      <c r="CKE164" s="18"/>
      <c r="CKF164" s="18"/>
      <c r="CKG164" s="18"/>
      <c r="CKH164" s="18"/>
      <c r="CKI164" s="18"/>
      <c r="CKJ164" s="18"/>
      <c r="CKK164" s="18"/>
      <c r="CKL164" s="18"/>
      <c r="CKM164" s="18"/>
      <c r="CKN164" s="18"/>
      <c r="CKO164" s="18"/>
      <c r="CKP164" s="18"/>
      <c r="CKQ164" s="18"/>
      <c r="CKR164" s="18"/>
      <c r="CKS164" s="18"/>
      <c r="CKT164" s="18"/>
      <c r="CKU164" s="18"/>
      <c r="CKV164" s="18"/>
      <c r="CKW164" s="18"/>
      <c r="CKX164" s="18"/>
      <c r="CKY164" s="18"/>
      <c r="CKZ164" s="18"/>
      <c r="CLA164" s="18"/>
      <c r="CLB164" s="18"/>
      <c r="CLC164" s="18"/>
      <c r="CLD164" s="18"/>
      <c r="CLE164" s="18"/>
      <c r="CLF164" s="18"/>
      <c r="CLG164" s="18"/>
      <c r="CLH164" s="18"/>
      <c r="CLI164" s="18"/>
      <c r="CLJ164" s="18"/>
      <c r="CLK164" s="18"/>
      <c r="CLL164" s="18"/>
      <c r="CLM164" s="18"/>
      <c r="CLN164" s="18"/>
      <c r="CLO164" s="18"/>
      <c r="CLP164" s="18"/>
      <c r="CLQ164" s="18"/>
      <c r="CLR164" s="18"/>
      <c r="CLS164" s="18"/>
      <c r="CLT164" s="18"/>
      <c r="CLU164" s="18"/>
      <c r="CLV164" s="18"/>
      <c r="CLW164" s="18"/>
      <c r="CLX164" s="18"/>
      <c r="CLY164" s="18"/>
      <c r="CLZ164" s="18"/>
      <c r="CMA164" s="18"/>
      <c r="CMB164" s="18"/>
      <c r="CMC164" s="18"/>
      <c r="CMD164" s="18"/>
      <c r="CME164" s="18"/>
      <c r="CMF164" s="18"/>
      <c r="CMG164" s="18"/>
      <c r="CMH164" s="18"/>
      <c r="CMI164" s="18"/>
      <c r="CMJ164" s="18"/>
      <c r="CMK164" s="18"/>
      <c r="CML164" s="18"/>
      <c r="CMM164" s="18"/>
      <c r="CMN164" s="18"/>
      <c r="CMO164" s="18"/>
      <c r="CMP164" s="18"/>
      <c r="CMQ164" s="18"/>
      <c r="CMR164" s="18"/>
      <c r="CMS164" s="18"/>
      <c r="CMT164" s="18"/>
      <c r="CMU164" s="18"/>
      <c r="CMV164" s="18"/>
      <c r="CMW164" s="18"/>
      <c r="CMX164" s="18"/>
      <c r="CMY164" s="18"/>
      <c r="CMZ164" s="18"/>
      <c r="CNA164" s="18"/>
      <c r="CNB164" s="18"/>
      <c r="CNC164" s="18"/>
      <c r="CND164" s="18"/>
      <c r="CNE164" s="18"/>
      <c r="CNF164" s="18"/>
      <c r="CNG164" s="18"/>
      <c r="CNH164" s="18"/>
      <c r="CNI164" s="18"/>
      <c r="CNJ164" s="18"/>
      <c r="CNK164" s="18"/>
      <c r="CNL164" s="18"/>
      <c r="CNM164" s="18"/>
      <c r="CNN164" s="18"/>
      <c r="CNO164" s="18"/>
      <c r="CNP164" s="18"/>
      <c r="CNQ164" s="18"/>
      <c r="CNR164" s="18"/>
      <c r="CNS164" s="18"/>
      <c r="CNT164" s="18"/>
      <c r="CNU164" s="18"/>
      <c r="CNV164" s="18"/>
      <c r="CNW164" s="18"/>
      <c r="CNX164" s="18"/>
      <c r="CNY164" s="18"/>
      <c r="CNZ164" s="18"/>
      <c r="COA164" s="18"/>
      <c r="COB164" s="18"/>
      <c r="COC164" s="18"/>
      <c r="COD164" s="18"/>
      <c r="COE164" s="18"/>
      <c r="COF164" s="18"/>
      <c r="COG164" s="18"/>
      <c r="COH164" s="18"/>
      <c r="COI164" s="18"/>
      <c r="COJ164" s="18"/>
      <c r="COK164" s="18"/>
      <c r="COL164" s="18"/>
      <c r="COM164" s="18"/>
      <c r="CON164" s="18"/>
      <c r="COO164" s="18"/>
      <c r="COP164" s="18"/>
      <c r="COQ164" s="18"/>
      <c r="COR164" s="18"/>
      <c r="COS164" s="18"/>
      <c r="COT164" s="18"/>
      <c r="COU164" s="18"/>
      <c r="COV164" s="18"/>
      <c r="COW164" s="18"/>
      <c r="COX164" s="18"/>
      <c r="COY164" s="18"/>
      <c r="COZ164" s="18"/>
      <c r="CPA164" s="18"/>
      <c r="CPB164" s="18"/>
      <c r="CPC164" s="18"/>
      <c r="CPD164" s="18"/>
      <c r="CPE164" s="18"/>
      <c r="CPF164" s="18"/>
      <c r="CPG164" s="18"/>
      <c r="CPH164" s="18"/>
      <c r="CPI164" s="18"/>
      <c r="CPJ164" s="18"/>
      <c r="CPK164" s="18"/>
      <c r="CPL164" s="18"/>
      <c r="CPM164" s="18"/>
      <c r="CPN164" s="18"/>
      <c r="CPO164" s="18"/>
      <c r="CPP164" s="18"/>
      <c r="CPQ164" s="18"/>
      <c r="CPR164" s="18"/>
      <c r="CPS164" s="18"/>
      <c r="CPT164" s="18"/>
      <c r="CPU164" s="18"/>
      <c r="CPV164" s="18"/>
      <c r="CPW164" s="18"/>
      <c r="CPX164" s="18"/>
      <c r="CPY164" s="18"/>
      <c r="CPZ164" s="18"/>
      <c r="CQA164" s="18"/>
      <c r="CQB164" s="18"/>
      <c r="CQC164" s="18"/>
      <c r="CQD164" s="18"/>
      <c r="CQE164" s="18"/>
      <c r="CQF164" s="18"/>
      <c r="CQG164" s="18"/>
      <c r="CQH164" s="18"/>
      <c r="CQI164" s="18"/>
      <c r="CQJ164" s="18"/>
      <c r="CQK164" s="18"/>
      <c r="CQL164" s="18"/>
      <c r="CQM164" s="18"/>
      <c r="CQN164" s="18"/>
      <c r="CQO164" s="18"/>
      <c r="CQP164" s="18"/>
      <c r="CQQ164" s="18"/>
      <c r="CQR164" s="18"/>
      <c r="CQS164" s="18"/>
      <c r="CQT164" s="18"/>
      <c r="CQU164" s="18"/>
      <c r="CQV164" s="18"/>
      <c r="CQW164" s="18"/>
      <c r="CQX164" s="18"/>
      <c r="CQY164" s="18"/>
      <c r="CQZ164" s="18"/>
      <c r="CRA164" s="18"/>
      <c r="CRB164" s="18"/>
      <c r="CRC164" s="18"/>
      <c r="CRD164" s="18"/>
      <c r="CRE164" s="18"/>
      <c r="CRF164" s="18"/>
      <c r="CRG164" s="18"/>
      <c r="CRH164" s="18"/>
      <c r="CRI164" s="18"/>
      <c r="CRJ164" s="18"/>
      <c r="CRK164" s="18"/>
      <c r="CRL164" s="18"/>
      <c r="CRM164" s="18"/>
      <c r="CRN164" s="18"/>
      <c r="CRO164" s="18"/>
      <c r="CRP164" s="18"/>
      <c r="CRQ164" s="18"/>
      <c r="CRR164" s="18"/>
      <c r="CRS164" s="18"/>
      <c r="CRT164" s="18"/>
      <c r="CRU164" s="18"/>
      <c r="CRV164" s="18"/>
      <c r="CRW164" s="18"/>
      <c r="CRX164" s="18"/>
      <c r="CRY164" s="18"/>
      <c r="CRZ164" s="18"/>
      <c r="CSA164" s="18"/>
      <c r="CSB164" s="18"/>
      <c r="CSC164" s="18"/>
      <c r="CSD164" s="18"/>
      <c r="CSE164" s="18"/>
      <c r="CSF164" s="18"/>
      <c r="CSG164" s="18"/>
      <c r="CSH164" s="18"/>
      <c r="CSI164" s="18"/>
      <c r="CSJ164" s="18"/>
      <c r="CSK164" s="18"/>
      <c r="CSL164" s="18"/>
      <c r="CSM164" s="18"/>
      <c r="CSN164" s="18"/>
      <c r="CSO164" s="18"/>
      <c r="CSP164" s="18"/>
      <c r="CSQ164" s="18"/>
      <c r="CSR164" s="18"/>
      <c r="CSS164" s="18"/>
      <c r="CST164" s="18"/>
      <c r="CSU164" s="18"/>
      <c r="CSV164" s="18"/>
      <c r="CSW164" s="18"/>
      <c r="CSX164" s="18"/>
      <c r="CSY164" s="18"/>
      <c r="CSZ164" s="18"/>
      <c r="CTA164" s="18"/>
      <c r="CTB164" s="18"/>
      <c r="CTC164" s="18"/>
      <c r="CTD164" s="18"/>
      <c r="CTE164" s="18"/>
      <c r="CTF164" s="18"/>
      <c r="CTG164" s="18"/>
      <c r="CTH164" s="18"/>
      <c r="CTI164" s="18"/>
      <c r="CTJ164" s="18"/>
      <c r="CTK164" s="18"/>
      <c r="CTL164" s="18"/>
      <c r="CTM164" s="18"/>
      <c r="CTN164" s="18"/>
      <c r="CTO164" s="18"/>
      <c r="CTP164" s="18"/>
      <c r="CTQ164" s="18"/>
      <c r="CTR164" s="18"/>
      <c r="CTS164" s="18"/>
      <c r="CTT164" s="18"/>
      <c r="CTU164" s="18"/>
      <c r="CTV164" s="18"/>
      <c r="CTW164" s="18"/>
      <c r="CTX164" s="18"/>
      <c r="CTY164" s="18"/>
      <c r="CTZ164" s="18"/>
      <c r="CUA164" s="18"/>
      <c r="CUB164" s="18"/>
      <c r="CUC164" s="18"/>
      <c r="CUD164" s="18"/>
      <c r="CUE164" s="18"/>
      <c r="CUF164" s="18"/>
      <c r="CUG164" s="18"/>
      <c r="CUH164" s="18"/>
      <c r="CUI164" s="18"/>
      <c r="CUJ164" s="18"/>
      <c r="CUK164" s="18"/>
      <c r="CUL164" s="18"/>
      <c r="CUM164" s="18"/>
      <c r="CUN164" s="18"/>
      <c r="CUO164" s="18"/>
      <c r="CUP164" s="18"/>
      <c r="CUQ164" s="18"/>
      <c r="CUR164" s="18"/>
      <c r="CUS164" s="18"/>
      <c r="CUT164" s="18"/>
      <c r="CUU164" s="18"/>
      <c r="CUV164" s="18"/>
      <c r="CUW164" s="18"/>
      <c r="CUX164" s="18"/>
      <c r="CUY164" s="18"/>
      <c r="CUZ164" s="18"/>
      <c r="CVA164" s="18"/>
      <c r="CVB164" s="18"/>
      <c r="CVC164" s="18"/>
      <c r="CVD164" s="18"/>
      <c r="CVE164" s="18"/>
      <c r="CVF164" s="18"/>
      <c r="CVG164" s="18"/>
      <c r="CVH164" s="18"/>
      <c r="CVI164" s="18"/>
      <c r="CVJ164" s="18"/>
      <c r="CVK164" s="18"/>
      <c r="CVL164" s="18"/>
      <c r="CVM164" s="18"/>
      <c r="CVN164" s="18"/>
      <c r="CVO164" s="18"/>
      <c r="CVP164" s="18"/>
      <c r="CVQ164" s="18"/>
      <c r="CVR164" s="18"/>
      <c r="CVS164" s="18"/>
      <c r="CVT164" s="18"/>
      <c r="CVU164" s="18"/>
      <c r="CVV164" s="18"/>
      <c r="CVW164" s="18"/>
      <c r="CVX164" s="18"/>
      <c r="CVY164" s="18"/>
      <c r="CVZ164" s="18"/>
      <c r="CWA164" s="18"/>
      <c r="CWB164" s="18"/>
      <c r="CWC164" s="18"/>
      <c r="CWD164" s="18"/>
      <c r="CWE164" s="18"/>
      <c r="CWF164" s="18"/>
      <c r="CWG164" s="18"/>
      <c r="CWH164" s="18"/>
      <c r="CWI164" s="18"/>
      <c r="CWJ164" s="18"/>
      <c r="CWK164" s="18"/>
      <c r="CWL164" s="18"/>
      <c r="CWM164" s="18"/>
      <c r="CWN164" s="18"/>
      <c r="CWO164" s="18"/>
      <c r="CWP164" s="18"/>
      <c r="CWQ164" s="18"/>
      <c r="CWR164" s="18"/>
      <c r="CWS164" s="18"/>
      <c r="CWT164" s="18"/>
      <c r="CWU164" s="18"/>
      <c r="CWV164" s="18"/>
      <c r="CWW164" s="18"/>
      <c r="CWX164" s="18"/>
      <c r="CWY164" s="18"/>
      <c r="CWZ164" s="18"/>
      <c r="CXA164" s="18"/>
      <c r="CXB164" s="18"/>
      <c r="CXC164" s="18"/>
      <c r="CXD164" s="18"/>
      <c r="CXE164" s="18"/>
      <c r="CXF164" s="18"/>
      <c r="CXG164" s="18"/>
      <c r="CXH164" s="18"/>
      <c r="CXI164" s="18"/>
      <c r="CXJ164" s="18"/>
      <c r="CXK164" s="18"/>
      <c r="CXL164" s="18"/>
      <c r="CXM164" s="18"/>
      <c r="CXN164" s="18"/>
      <c r="CXO164" s="18"/>
      <c r="CXP164" s="18"/>
      <c r="CXQ164" s="18"/>
      <c r="CXR164" s="18"/>
      <c r="CXS164" s="18"/>
      <c r="CXT164" s="18"/>
      <c r="CXU164" s="18"/>
      <c r="CXV164" s="18"/>
      <c r="CXW164" s="18"/>
      <c r="CXX164" s="18"/>
      <c r="CXY164" s="18"/>
      <c r="CXZ164" s="18"/>
      <c r="CYA164" s="18"/>
      <c r="CYB164" s="18"/>
      <c r="CYC164" s="18"/>
      <c r="CYD164" s="18"/>
      <c r="CYE164" s="18"/>
      <c r="CYF164" s="18"/>
      <c r="CYG164" s="18"/>
      <c r="CYH164" s="18"/>
      <c r="CYI164" s="18"/>
      <c r="CYJ164" s="18"/>
      <c r="CYK164" s="18"/>
      <c r="CYL164" s="18"/>
      <c r="CYM164" s="18"/>
      <c r="CYN164" s="18"/>
      <c r="CYO164" s="18"/>
      <c r="CYP164" s="18"/>
      <c r="CYQ164" s="18"/>
      <c r="CYR164" s="18"/>
      <c r="CYS164" s="18"/>
      <c r="CYT164" s="18"/>
      <c r="CYU164" s="18"/>
      <c r="CYV164" s="18"/>
      <c r="CYW164" s="18"/>
      <c r="CYX164" s="18"/>
      <c r="CYY164" s="18"/>
      <c r="CYZ164" s="18"/>
      <c r="CZA164" s="18"/>
      <c r="CZB164" s="18"/>
      <c r="CZC164" s="18"/>
      <c r="CZD164" s="18"/>
      <c r="CZE164" s="18"/>
      <c r="CZF164" s="18"/>
      <c r="CZG164" s="18"/>
      <c r="CZH164" s="18"/>
      <c r="CZI164" s="18"/>
      <c r="CZJ164" s="18"/>
      <c r="CZK164" s="18"/>
      <c r="CZL164" s="18"/>
      <c r="CZM164" s="18"/>
      <c r="CZN164" s="18"/>
      <c r="CZO164" s="18"/>
      <c r="CZP164" s="18"/>
      <c r="CZQ164" s="18"/>
      <c r="CZR164" s="18"/>
      <c r="CZS164" s="18"/>
      <c r="CZT164" s="18"/>
      <c r="CZU164" s="18"/>
      <c r="CZV164" s="18"/>
      <c r="CZW164" s="18"/>
      <c r="CZX164" s="18"/>
      <c r="CZY164" s="18"/>
      <c r="CZZ164" s="18"/>
      <c r="DAA164" s="18"/>
      <c r="DAB164" s="18"/>
      <c r="DAC164" s="18"/>
      <c r="DAD164" s="18"/>
      <c r="DAE164" s="18"/>
      <c r="DAF164" s="18"/>
      <c r="DAG164" s="18"/>
      <c r="DAH164" s="18"/>
      <c r="DAI164" s="18"/>
      <c r="DAJ164" s="18"/>
      <c r="DAK164" s="18"/>
      <c r="DAL164" s="18"/>
      <c r="DAM164" s="18"/>
      <c r="DAN164" s="18"/>
      <c r="DAO164" s="18"/>
      <c r="DAP164" s="18"/>
      <c r="DAQ164" s="18"/>
      <c r="DAR164" s="18"/>
      <c r="DAS164" s="18"/>
      <c r="DAT164" s="18"/>
      <c r="DAU164" s="18"/>
      <c r="DAV164" s="18"/>
      <c r="DAW164" s="18"/>
      <c r="DAX164" s="18"/>
      <c r="DAY164" s="18"/>
      <c r="DAZ164" s="18"/>
      <c r="DBA164" s="18"/>
      <c r="DBB164" s="18"/>
      <c r="DBC164" s="18"/>
      <c r="DBD164" s="18"/>
      <c r="DBE164" s="18"/>
      <c r="DBF164" s="18"/>
      <c r="DBG164" s="18"/>
      <c r="DBH164" s="18"/>
      <c r="DBI164" s="18"/>
      <c r="DBJ164" s="18"/>
      <c r="DBK164" s="18"/>
      <c r="DBL164" s="18"/>
      <c r="DBM164" s="18"/>
      <c r="DBN164" s="18"/>
      <c r="DBO164" s="18"/>
      <c r="DBP164" s="18"/>
      <c r="DBQ164" s="18"/>
      <c r="DBR164" s="18"/>
      <c r="DBS164" s="18"/>
      <c r="DBT164" s="18"/>
      <c r="DBU164" s="18"/>
      <c r="DBV164" s="18"/>
      <c r="DBW164" s="18"/>
      <c r="DBX164" s="18"/>
      <c r="DBY164" s="18"/>
      <c r="DBZ164" s="18"/>
      <c r="DCA164" s="18"/>
      <c r="DCB164" s="18"/>
      <c r="DCC164" s="18"/>
      <c r="DCD164" s="18"/>
      <c r="DCE164" s="18"/>
      <c r="DCF164" s="18"/>
      <c r="DCG164" s="18"/>
      <c r="DCH164" s="18"/>
      <c r="DCI164" s="18"/>
      <c r="DCJ164" s="18"/>
      <c r="DCK164" s="18"/>
      <c r="DCL164" s="18"/>
      <c r="DCM164" s="18"/>
      <c r="DCN164" s="18"/>
      <c r="DCO164" s="18"/>
      <c r="DCP164" s="18"/>
      <c r="DCQ164" s="18"/>
      <c r="DCR164" s="18"/>
      <c r="DCS164" s="18"/>
      <c r="DCT164" s="18"/>
      <c r="DCU164" s="18"/>
      <c r="DCV164" s="18"/>
      <c r="DCW164" s="18"/>
      <c r="DCX164" s="18"/>
      <c r="DCY164" s="18"/>
      <c r="DCZ164" s="18"/>
      <c r="DDA164" s="18"/>
      <c r="DDB164" s="18"/>
      <c r="DDC164" s="18"/>
      <c r="DDD164" s="18"/>
      <c r="DDE164" s="18"/>
      <c r="DDF164" s="18"/>
      <c r="DDG164" s="18"/>
      <c r="DDH164" s="18"/>
      <c r="DDI164" s="18"/>
      <c r="DDJ164" s="18"/>
      <c r="DDK164" s="18"/>
      <c r="DDL164" s="18"/>
      <c r="DDM164" s="18"/>
      <c r="DDN164" s="18"/>
      <c r="DDO164" s="18"/>
      <c r="DDP164" s="18"/>
      <c r="DDQ164" s="18"/>
      <c r="DDR164" s="18"/>
      <c r="DDS164" s="18"/>
      <c r="DDT164" s="18"/>
      <c r="DDU164" s="18"/>
      <c r="DDV164" s="18"/>
      <c r="DDW164" s="18"/>
      <c r="DDX164" s="18"/>
      <c r="DDY164" s="18"/>
      <c r="DDZ164" s="18"/>
      <c r="DEA164" s="18"/>
      <c r="DEB164" s="18"/>
      <c r="DEC164" s="18"/>
      <c r="DED164" s="18"/>
      <c r="DEE164" s="18"/>
      <c r="DEF164" s="18"/>
      <c r="DEG164" s="18"/>
      <c r="DEH164" s="18"/>
      <c r="DEI164" s="18"/>
      <c r="DEJ164" s="18"/>
      <c r="DEK164" s="18"/>
      <c r="DEL164" s="18"/>
      <c r="DEM164" s="18"/>
      <c r="DEN164" s="18"/>
      <c r="DEO164" s="18"/>
      <c r="DEP164" s="18"/>
      <c r="DEQ164" s="18"/>
      <c r="DER164" s="18"/>
      <c r="DES164" s="18"/>
      <c r="DET164" s="18"/>
      <c r="DEU164" s="18"/>
      <c r="DEV164" s="18"/>
      <c r="DEW164" s="18"/>
      <c r="DEX164" s="18"/>
      <c r="DEY164" s="18"/>
      <c r="DEZ164" s="18"/>
      <c r="DFA164" s="18"/>
      <c r="DFB164" s="18"/>
      <c r="DFC164" s="18"/>
      <c r="DFD164" s="18"/>
      <c r="DFE164" s="18"/>
      <c r="DFF164" s="18"/>
      <c r="DFG164" s="18"/>
      <c r="DFH164" s="18"/>
      <c r="DFI164" s="18"/>
      <c r="DFJ164" s="18"/>
      <c r="DFK164" s="18"/>
      <c r="DFL164" s="18"/>
      <c r="DFM164" s="18"/>
      <c r="DFN164" s="18"/>
      <c r="DFO164" s="18"/>
      <c r="DFP164" s="18"/>
      <c r="DFQ164" s="18"/>
      <c r="DFR164" s="18"/>
      <c r="DFS164" s="18"/>
      <c r="DFT164" s="18"/>
      <c r="DFU164" s="18"/>
      <c r="DFV164" s="18"/>
      <c r="DFW164" s="18"/>
      <c r="DFX164" s="18"/>
      <c r="DFY164" s="18"/>
      <c r="DFZ164" s="18"/>
      <c r="DGA164" s="18"/>
      <c r="DGB164" s="18"/>
      <c r="DGC164" s="18"/>
      <c r="DGD164" s="18"/>
      <c r="DGE164" s="18"/>
      <c r="DGF164" s="18"/>
      <c r="DGG164" s="18"/>
      <c r="DGH164" s="18"/>
      <c r="DGI164" s="18"/>
      <c r="DGJ164" s="18"/>
      <c r="DGK164" s="18"/>
      <c r="DGL164" s="18"/>
      <c r="DGM164" s="18"/>
      <c r="DGN164" s="18"/>
      <c r="DGO164" s="18"/>
      <c r="DGP164" s="18"/>
      <c r="DGQ164" s="18"/>
      <c r="DGR164" s="18"/>
      <c r="DGS164" s="18"/>
      <c r="DGT164" s="18"/>
      <c r="DGU164" s="18"/>
      <c r="DGV164" s="18"/>
      <c r="DGW164" s="18"/>
      <c r="DGX164" s="18"/>
      <c r="DGY164" s="18"/>
      <c r="DGZ164" s="18"/>
      <c r="DHA164" s="18"/>
      <c r="DHB164" s="18"/>
      <c r="DHC164" s="18"/>
      <c r="DHD164" s="18"/>
      <c r="DHE164" s="18"/>
      <c r="DHF164" s="18"/>
      <c r="DHG164" s="18"/>
      <c r="DHH164" s="18"/>
      <c r="DHI164" s="18"/>
      <c r="DHJ164" s="18"/>
      <c r="DHK164" s="18"/>
      <c r="DHL164" s="18"/>
      <c r="DHM164" s="18"/>
      <c r="DHN164" s="18"/>
      <c r="DHO164" s="18"/>
      <c r="DHP164" s="18"/>
      <c r="DHQ164" s="18"/>
      <c r="DHR164" s="18"/>
      <c r="DHS164" s="18"/>
      <c r="DHT164" s="18"/>
      <c r="DHU164" s="18"/>
      <c r="DHV164" s="18"/>
      <c r="DHW164" s="18"/>
      <c r="DHX164" s="18"/>
      <c r="DHY164" s="18"/>
      <c r="DHZ164" s="18"/>
      <c r="DIA164" s="18"/>
      <c r="DIB164" s="18"/>
      <c r="DIC164" s="18"/>
      <c r="DID164" s="18"/>
      <c r="DIE164" s="18"/>
      <c r="DIF164" s="18"/>
      <c r="DIG164" s="18"/>
      <c r="DIH164" s="18"/>
      <c r="DII164" s="18"/>
      <c r="DIJ164" s="18"/>
      <c r="DIK164" s="18"/>
      <c r="DIL164" s="18"/>
      <c r="DIM164" s="18"/>
      <c r="DIN164" s="18"/>
      <c r="DIO164" s="18"/>
      <c r="DIP164" s="18"/>
      <c r="DIQ164" s="18"/>
      <c r="DIR164" s="18"/>
      <c r="DIS164" s="18"/>
      <c r="DIT164" s="18"/>
      <c r="DIU164" s="18"/>
      <c r="DIV164" s="18"/>
      <c r="DIW164" s="18"/>
      <c r="DIX164" s="18"/>
      <c r="DIY164" s="18"/>
      <c r="DIZ164" s="18"/>
      <c r="DJA164" s="18"/>
      <c r="DJB164" s="18"/>
      <c r="DJC164" s="18"/>
      <c r="DJD164" s="18"/>
      <c r="DJE164" s="18"/>
      <c r="DJF164" s="18"/>
      <c r="DJG164" s="18"/>
      <c r="DJH164" s="18"/>
      <c r="DJI164" s="18"/>
      <c r="DJJ164" s="18"/>
      <c r="DJK164" s="18"/>
      <c r="DJL164" s="18"/>
      <c r="DJM164" s="18"/>
      <c r="DJN164" s="18"/>
      <c r="DJO164" s="18"/>
      <c r="DJP164" s="18"/>
      <c r="DJQ164" s="18"/>
      <c r="DJR164" s="18"/>
      <c r="DJS164" s="18"/>
      <c r="DJT164" s="18"/>
      <c r="DJU164" s="18"/>
      <c r="DJV164" s="18"/>
      <c r="DJW164" s="18"/>
      <c r="DJX164" s="18"/>
      <c r="DJY164" s="18"/>
      <c r="DJZ164" s="18"/>
      <c r="DKA164" s="18"/>
      <c r="DKB164" s="18"/>
      <c r="DKC164" s="18"/>
      <c r="DKD164" s="18"/>
      <c r="DKE164" s="18"/>
      <c r="DKF164" s="18"/>
      <c r="DKG164" s="18"/>
      <c r="DKH164" s="18"/>
      <c r="DKI164" s="18"/>
      <c r="DKJ164" s="18"/>
      <c r="DKK164" s="18"/>
      <c r="DKL164" s="18"/>
      <c r="DKM164" s="18"/>
      <c r="DKN164" s="18"/>
      <c r="DKO164" s="18"/>
      <c r="DKP164" s="18"/>
      <c r="DKQ164" s="18"/>
      <c r="DKR164" s="18"/>
      <c r="DKS164" s="18"/>
      <c r="DKT164" s="18"/>
      <c r="DKU164" s="18"/>
      <c r="DKV164" s="18"/>
      <c r="DKW164" s="18"/>
      <c r="DKX164" s="18"/>
      <c r="DKY164" s="18"/>
      <c r="DKZ164" s="18"/>
      <c r="DLA164" s="18"/>
      <c r="DLB164" s="18"/>
      <c r="DLC164" s="18"/>
      <c r="DLD164" s="18"/>
      <c r="DLE164" s="18"/>
      <c r="DLF164" s="18"/>
      <c r="DLG164" s="18"/>
      <c r="DLH164" s="18"/>
      <c r="DLI164" s="18"/>
      <c r="DLJ164" s="18"/>
      <c r="DLK164" s="18"/>
      <c r="DLL164" s="18"/>
      <c r="DLM164" s="18"/>
      <c r="DLN164" s="18"/>
      <c r="DLO164" s="18"/>
      <c r="DLP164" s="18"/>
      <c r="DLQ164" s="18"/>
      <c r="DLR164" s="18"/>
      <c r="DLS164" s="18"/>
      <c r="DLT164" s="18"/>
      <c r="DLU164" s="18"/>
      <c r="DLV164" s="18"/>
      <c r="DLW164" s="18"/>
      <c r="DLX164" s="18"/>
      <c r="DLY164" s="18"/>
      <c r="DLZ164" s="18"/>
      <c r="DMA164" s="18"/>
      <c r="DMB164" s="18"/>
      <c r="DMC164" s="18"/>
      <c r="DMD164" s="18"/>
      <c r="DME164" s="18"/>
      <c r="DMF164" s="18"/>
      <c r="DMG164" s="18"/>
      <c r="DMH164" s="18"/>
      <c r="DMI164" s="18"/>
      <c r="DMJ164" s="18"/>
      <c r="DMK164" s="18"/>
      <c r="DML164" s="18"/>
      <c r="DMM164" s="18"/>
      <c r="DMN164" s="18"/>
      <c r="DMO164" s="18"/>
      <c r="DMP164" s="18"/>
      <c r="DMQ164" s="18"/>
      <c r="DMR164" s="18"/>
      <c r="DMS164" s="18"/>
      <c r="DMT164" s="18"/>
      <c r="DMU164" s="18"/>
      <c r="DMV164" s="18"/>
      <c r="DMW164" s="18"/>
      <c r="DMX164" s="18"/>
      <c r="DMY164" s="18"/>
      <c r="DMZ164" s="18"/>
      <c r="DNA164" s="18"/>
      <c r="DNB164" s="18"/>
      <c r="DNC164" s="18"/>
      <c r="DND164" s="18"/>
      <c r="DNE164" s="18"/>
      <c r="DNF164" s="18"/>
      <c r="DNG164" s="18"/>
      <c r="DNH164" s="18"/>
      <c r="DNI164" s="18"/>
      <c r="DNJ164" s="18"/>
      <c r="DNK164" s="18"/>
      <c r="DNL164" s="18"/>
      <c r="DNM164" s="18"/>
      <c r="DNN164" s="18"/>
      <c r="DNO164" s="18"/>
      <c r="DNP164" s="18"/>
      <c r="DNQ164" s="18"/>
      <c r="DNR164" s="18"/>
      <c r="DNS164" s="18"/>
      <c r="DNT164" s="18"/>
      <c r="DNU164" s="18"/>
      <c r="DNV164" s="18"/>
      <c r="DNW164" s="18"/>
      <c r="DNX164" s="18"/>
      <c r="DNY164" s="18"/>
      <c r="DNZ164" s="18"/>
      <c r="DOA164" s="18"/>
      <c r="DOB164" s="18"/>
      <c r="DOC164" s="18"/>
      <c r="DOD164" s="18"/>
      <c r="DOE164" s="18"/>
      <c r="DOF164" s="18"/>
      <c r="DOG164" s="18"/>
      <c r="DOH164" s="18"/>
      <c r="DOI164" s="18"/>
      <c r="DOJ164" s="18"/>
      <c r="DOK164" s="18"/>
      <c r="DOL164" s="18"/>
      <c r="DOM164" s="18"/>
      <c r="DON164" s="18"/>
      <c r="DOO164" s="18"/>
      <c r="DOP164" s="18"/>
      <c r="DOQ164" s="18"/>
      <c r="DOR164" s="18"/>
      <c r="DOS164" s="18"/>
      <c r="DOT164" s="18"/>
      <c r="DOU164" s="18"/>
      <c r="DOV164" s="18"/>
      <c r="DOW164" s="18"/>
      <c r="DOX164" s="18"/>
      <c r="DOY164" s="18"/>
      <c r="DOZ164" s="18"/>
      <c r="DPA164" s="18"/>
      <c r="DPB164" s="18"/>
      <c r="DPC164" s="18"/>
      <c r="DPD164" s="18"/>
      <c r="DPE164" s="18"/>
      <c r="DPF164" s="18"/>
      <c r="DPG164" s="18"/>
      <c r="DPH164" s="18"/>
      <c r="DPI164" s="18"/>
      <c r="DPJ164" s="18"/>
      <c r="DPK164" s="18"/>
      <c r="DPL164" s="18"/>
      <c r="DPM164" s="18"/>
      <c r="DPN164" s="18"/>
      <c r="DPO164" s="18"/>
      <c r="DPP164" s="18"/>
      <c r="DPQ164" s="18"/>
      <c r="DPR164" s="18"/>
      <c r="DPS164" s="18"/>
      <c r="DPT164" s="18"/>
      <c r="DPU164" s="18"/>
      <c r="DPV164" s="18"/>
      <c r="DPW164" s="18"/>
      <c r="DPX164" s="18"/>
      <c r="DPY164" s="18"/>
      <c r="DPZ164" s="18"/>
      <c r="DQA164" s="18"/>
      <c r="DQB164" s="18"/>
      <c r="DQC164" s="18"/>
      <c r="DQD164" s="18"/>
      <c r="DQE164" s="18"/>
      <c r="DQF164" s="18"/>
      <c r="DQG164" s="18"/>
      <c r="DQH164" s="18"/>
      <c r="DQI164" s="18"/>
      <c r="DQJ164" s="18"/>
      <c r="DQK164" s="18"/>
      <c r="DQL164" s="18"/>
      <c r="DQM164" s="18"/>
      <c r="DQN164" s="18"/>
      <c r="DQO164" s="18"/>
      <c r="DQP164" s="18"/>
      <c r="DQQ164" s="18"/>
      <c r="DQR164" s="18"/>
      <c r="DQS164" s="18"/>
      <c r="DQT164" s="18"/>
      <c r="DQU164" s="18"/>
      <c r="DQV164" s="18"/>
      <c r="DQW164" s="18"/>
      <c r="DQX164" s="18"/>
      <c r="DQY164" s="18"/>
      <c r="DQZ164" s="18"/>
      <c r="DRA164" s="18"/>
      <c r="DRB164" s="18"/>
      <c r="DRC164" s="18"/>
      <c r="DRD164" s="18"/>
      <c r="DRE164" s="18"/>
      <c r="DRF164" s="18"/>
      <c r="DRG164" s="18"/>
      <c r="DRH164" s="18"/>
      <c r="DRI164" s="18"/>
      <c r="DRJ164" s="18"/>
      <c r="DRK164" s="18"/>
      <c r="DRL164" s="18"/>
      <c r="DRM164" s="18"/>
      <c r="DRN164" s="18"/>
      <c r="DRO164" s="18"/>
      <c r="DRP164" s="18"/>
      <c r="DRQ164" s="18"/>
      <c r="DRR164" s="18"/>
      <c r="DRS164" s="18"/>
      <c r="DRT164" s="18"/>
      <c r="DRU164" s="18"/>
      <c r="DRV164" s="18"/>
      <c r="DRW164" s="18"/>
      <c r="DRX164" s="18"/>
      <c r="DRY164" s="18"/>
      <c r="DRZ164" s="18"/>
      <c r="DSA164" s="18"/>
      <c r="DSB164" s="18"/>
      <c r="DSC164" s="18"/>
      <c r="DSD164" s="18"/>
      <c r="DSE164" s="18"/>
      <c r="DSF164" s="18"/>
      <c r="DSG164" s="18"/>
      <c r="DSH164" s="18"/>
      <c r="DSI164" s="18"/>
      <c r="DSJ164" s="18"/>
      <c r="DSK164" s="18"/>
      <c r="DSL164" s="18"/>
      <c r="DSM164" s="18"/>
      <c r="DSN164" s="18"/>
      <c r="DSO164" s="18"/>
      <c r="DSP164" s="18"/>
      <c r="DSQ164" s="18"/>
      <c r="DSR164" s="18"/>
      <c r="DSS164" s="18"/>
      <c r="DST164" s="18"/>
      <c r="DSU164" s="18"/>
      <c r="DSV164" s="18"/>
      <c r="DSW164" s="18"/>
      <c r="DSX164" s="18"/>
      <c r="DSY164" s="18"/>
      <c r="DSZ164" s="18"/>
      <c r="DTA164" s="18"/>
      <c r="DTB164" s="18"/>
      <c r="DTC164" s="18"/>
      <c r="DTD164" s="18"/>
      <c r="DTE164" s="18"/>
      <c r="DTF164" s="18"/>
      <c r="DTG164" s="18"/>
      <c r="DTH164" s="18"/>
      <c r="DTI164" s="18"/>
      <c r="DTJ164" s="18"/>
      <c r="DTK164" s="18"/>
      <c r="DTL164" s="18"/>
      <c r="DTM164" s="18"/>
      <c r="DTN164" s="18"/>
      <c r="DTO164" s="18"/>
      <c r="DTP164" s="18"/>
      <c r="DTQ164" s="18"/>
      <c r="DTR164" s="18"/>
      <c r="DTS164" s="18"/>
      <c r="DTT164" s="18"/>
      <c r="DTU164" s="18"/>
      <c r="DTV164" s="18"/>
      <c r="DTW164" s="18"/>
      <c r="DTX164" s="18"/>
      <c r="DTY164" s="18"/>
      <c r="DTZ164" s="18"/>
      <c r="DUA164" s="18"/>
      <c r="DUB164" s="18"/>
      <c r="DUC164" s="18"/>
      <c r="DUD164" s="18"/>
      <c r="DUE164" s="18"/>
      <c r="DUF164" s="18"/>
      <c r="DUG164" s="18"/>
      <c r="DUH164" s="18"/>
      <c r="DUI164" s="18"/>
      <c r="DUJ164" s="18"/>
      <c r="DUK164" s="18"/>
      <c r="DUL164" s="18"/>
      <c r="DUM164" s="18"/>
      <c r="DUN164" s="18"/>
      <c r="DUO164" s="18"/>
      <c r="DUP164" s="18"/>
      <c r="DUQ164" s="18"/>
      <c r="DUR164" s="18"/>
      <c r="DUS164" s="18"/>
      <c r="DUT164" s="18"/>
      <c r="DUU164" s="18"/>
      <c r="DUV164" s="18"/>
      <c r="DUW164" s="18"/>
      <c r="DUX164" s="18"/>
      <c r="DUY164" s="18"/>
      <c r="DUZ164" s="18"/>
      <c r="DVA164" s="18"/>
      <c r="DVB164" s="18"/>
      <c r="DVC164" s="18"/>
      <c r="DVD164" s="18"/>
      <c r="DVE164" s="18"/>
      <c r="DVF164" s="18"/>
      <c r="DVG164" s="18"/>
      <c r="DVH164" s="18"/>
      <c r="DVI164" s="18"/>
      <c r="DVJ164" s="18"/>
      <c r="DVK164" s="18"/>
      <c r="DVL164" s="18"/>
      <c r="DVM164" s="18"/>
      <c r="DVN164" s="18"/>
      <c r="DVO164" s="18"/>
      <c r="DVP164" s="18"/>
      <c r="DVQ164" s="18"/>
      <c r="DVR164" s="18"/>
      <c r="DVS164" s="18"/>
      <c r="DVT164" s="18"/>
      <c r="DVU164" s="18"/>
      <c r="DVV164" s="18"/>
      <c r="DVW164" s="18"/>
      <c r="DVX164" s="18"/>
      <c r="DVY164" s="18"/>
      <c r="DVZ164" s="18"/>
      <c r="DWA164" s="18"/>
      <c r="DWB164" s="18"/>
      <c r="DWC164" s="18"/>
      <c r="DWD164" s="18"/>
      <c r="DWE164" s="18"/>
      <c r="DWF164" s="18"/>
      <c r="DWG164" s="18"/>
      <c r="DWH164" s="18"/>
      <c r="DWI164" s="18"/>
      <c r="DWJ164" s="18"/>
      <c r="DWK164" s="18"/>
      <c r="DWL164" s="18"/>
      <c r="DWM164" s="18"/>
      <c r="DWN164" s="18"/>
      <c r="DWO164" s="18"/>
      <c r="DWP164" s="18"/>
      <c r="DWQ164" s="18"/>
      <c r="DWR164" s="18"/>
      <c r="DWS164" s="18"/>
      <c r="DWT164" s="18"/>
      <c r="DWU164" s="18"/>
      <c r="DWV164" s="18"/>
      <c r="DWW164" s="18"/>
      <c r="DWX164" s="18"/>
      <c r="DWY164" s="18"/>
      <c r="DWZ164" s="18"/>
      <c r="DXA164" s="18"/>
      <c r="DXB164" s="18"/>
      <c r="DXC164" s="18"/>
      <c r="DXD164" s="18"/>
      <c r="DXE164" s="18"/>
      <c r="DXF164" s="18"/>
      <c r="DXG164" s="18"/>
      <c r="DXH164" s="18"/>
      <c r="DXI164" s="18"/>
      <c r="DXJ164" s="18"/>
      <c r="DXK164" s="18"/>
      <c r="DXL164" s="18"/>
      <c r="DXM164" s="18"/>
      <c r="DXN164" s="18"/>
      <c r="DXO164" s="18"/>
      <c r="DXP164" s="18"/>
      <c r="DXQ164" s="18"/>
      <c r="DXR164" s="18"/>
      <c r="DXS164" s="18"/>
      <c r="DXT164" s="18"/>
      <c r="DXU164" s="18"/>
      <c r="DXV164" s="18"/>
      <c r="DXW164" s="18"/>
      <c r="DXX164" s="18"/>
      <c r="DXY164" s="18"/>
      <c r="DXZ164" s="18"/>
      <c r="DYA164" s="18"/>
      <c r="DYB164" s="18"/>
      <c r="DYC164" s="18"/>
      <c r="DYD164" s="18"/>
      <c r="DYE164" s="18"/>
      <c r="DYF164" s="18"/>
      <c r="DYG164" s="18"/>
      <c r="DYH164" s="18"/>
      <c r="DYI164" s="18"/>
      <c r="DYJ164" s="18"/>
      <c r="DYK164" s="18"/>
      <c r="DYL164" s="18"/>
      <c r="DYM164" s="18"/>
      <c r="DYN164" s="18"/>
      <c r="DYO164" s="18"/>
      <c r="DYP164" s="18"/>
      <c r="DYQ164" s="18"/>
      <c r="DYR164" s="18"/>
      <c r="DYS164" s="18"/>
      <c r="DYT164" s="18"/>
      <c r="DYU164" s="18"/>
      <c r="DYV164" s="18"/>
      <c r="DYW164" s="18"/>
      <c r="DYX164" s="18"/>
      <c r="DYY164" s="18"/>
      <c r="DYZ164" s="18"/>
      <c r="DZA164" s="18"/>
      <c r="DZB164" s="18"/>
      <c r="DZC164" s="18"/>
      <c r="DZD164" s="18"/>
      <c r="DZE164" s="18"/>
      <c r="DZF164" s="18"/>
      <c r="DZG164" s="18"/>
      <c r="DZH164" s="18"/>
      <c r="DZI164" s="18"/>
      <c r="DZJ164" s="18"/>
      <c r="DZK164" s="18"/>
      <c r="DZL164" s="18"/>
      <c r="DZM164" s="18"/>
      <c r="DZN164" s="18"/>
      <c r="DZO164" s="18"/>
      <c r="DZP164" s="18"/>
      <c r="DZQ164" s="18"/>
      <c r="DZR164" s="18"/>
      <c r="DZS164" s="18"/>
      <c r="DZT164" s="18"/>
      <c r="DZU164" s="18"/>
      <c r="DZV164" s="18"/>
      <c r="DZW164" s="18"/>
      <c r="DZX164" s="18"/>
      <c r="DZY164" s="18"/>
      <c r="DZZ164" s="18"/>
      <c r="EAA164" s="18"/>
      <c r="EAB164" s="18"/>
      <c r="EAC164" s="18"/>
      <c r="EAD164" s="18"/>
      <c r="EAE164" s="18"/>
      <c r="EAF164" s="18"/>
      <c r="EAG164" s="18"/>
      <c r="EAH164" s="18"/>
      <c r="EAI164" s="18"/>
      <c r="EAJ164" s="18"/>
      <c r="EAK164" s="18"/>
      <c r="EAL164" s="18"/>
      <c r="EAM164" s="18"/>
      <c r="EAN164" s="18"/>
      <c r="EAO164" s="18"/>
      <c r="EAP164" s="18"/>
      <c r="EAQ164" s="18"/>
      <c r="EAR164" s="18"/>
      <c r="EAS164" s="18"/>
      <c r="EAT164" s="18"/>
      <c r="EAU164" s="18"/>
      <c r="EAV164" s="18"/>
      <c r="EAW164" s="18"/>
      <c r="EAX164" s="18"/>
      <c r="EAY164" s="18"/>
      <c r="EAZ164" s="18"/>
      <c r="EBA164" s="18"/>
      <c r="EBB164" s="18"/>
      <c r="EBC164" s="18"/>
      <c r="EBD164" s="18"/>
      <c r="EBE164" s="18"/>
      <c r="EBF164" s="18"/>
      <c r="EBG164" s="18"/>
      <c r="EBH164" s="18"/>
      <c r="EBI164" s="18"/>
      <c r="EBJ164" s="18"/>
      <c r="EBK164" s="18"/>
      <c r="EBL164" s="18"/>
      <c r="EBM164" s="18"/>
      <c r="EBN164" s="18"/>
      <c r="EBO164" s="18"/>
      <c r="EBP164" s="18"/>
      <c r="EBQ164" s="18"/>
      <c r="EBR164" s="18"/>
      <c r="EBS164" s="18"/>
      <c r="EBT164" s="18"/>
      <c r="EBU164" s="18"/>
      <c r="EBV164" s="18"/>
      <c r="EBW164" s="18"/>
      <c r="EBX164" s="18"/>
      <c r="EBY164" s="18"/>
      <c r="EBZ164" s="18"/>
      <c r="ECA164" s="18"/>
      <c r="ECB164" s="18"/>
      <c r="ECC164" s="18"/>
      <c r="ECD164" s="18"/>
      <c r="ECE164" s="18"/>
      <c r="ECF164" s="18"/>
      <c r="ECG164" s="18"/>
      <c r="ECH164" s="18"/>
      <c r="ECI164" s="18"/>
      <c r="ECJ164" s="18"/>
      <c r="ECK164" s="18"/>
      <c r="ECL164" s="18"/>
      <c r="ECM164" s="18"/>
      <c r="ECN164" s="18"/>
      <c r="ECO164" s="18"/>
      <c r="ECP164" s="18"/>
      <c r="ECQ164" s="18"/>
      <c r="ECR164" s="18"/>
      <c r="ECS164" s="18"/>
      <c r="ECT164" s="18"/>
      <c r="ECU164" s="18"/>
      <c r="ECV164" s="18"/>
      <c r="ECW164" s="18"/>
      <c r="ECX164" s="18"/>
      <c r="ECY164" s="18"/>
      <c r="ECZ164" s="18"/>
      <c r="EDA164" s="18"/>
      <c r="EDB164" s="18"/>
      <c r="EDC164" s="18"/>
      <c r="EDD164" s="18"/>
      <c r="EDE164" s="18"/>
      <c r="EDF164" s="18"/>
      <c r="EDG164" s="18"/>
      <c r="EDH164" s="18"/>
      <c r="EDI164" s="18"/>
      <c r="EDJ164" s="18"/>
      <c r="EDK164" s="18"/>
      <c r="EDL164" s="18"/>
      <c r="EDM164" s="18"/>
      <c r="EDN164" s="18"/>
      <c r="EDO164" s="18"/>
      <c r="EDP164" s="18"/>
      <c r="EDQ164" s="18"/>
      <c r="EDR164" s="18"/>
      <c r="EDS164" s="18"/>
      <c r="EDT164" s="18"/>
      <c r="EDU164" s="18"/>
      <c r="EDV164" s="18"/>
      <c r="EDW164" s="18"/>
      <c r="EDX164" s="18"/>
      <c r="EDY164" s="18"/>
      <c r="EDZ164" s="18"/>
      <c r="EEA164" s="18"/>
      <c r="EEB164" s="18"/>
      <c r="EEC164" s="18"/>
      <c r="EED164" s="18"/>
      <c r="EEE164" s="18"/>
      <c r="EEF164" s="18"/>
      <c r="EEG164" s="18"/>
      <c r="EEH164" s="18"/>
      <c r="EEI164" s="18"/>
      <c r="EEJ164" s="18"/>
      <c r="EEK164" s="18"/>
      <c r="EEL164" s="18"/>
      <c r="EEM164" s="18"/>
      <c r="EEN164" s="18"/>
      <c r="EEO164" s="18"/>
      <c r="EEP164" s="18"/>
      <c r="EEQ164" s="18"/>
      <c r="EER164" s="18"/>
      <c r="EES164" s="18"/>
      <c r="EET164" s="18"/>
      <c r="EEU164" s="18"/>
      <c r="EEV164" s="18"/>
      <c r="EEW164" s="18"/>
      <c r="EEX164" s="18"/>
      <c r="EEY164" s="18"/>
      <c r="EEZ164" s="18"/>
      <c r="EFA164" s="18"/>
      <c r="EFB164" s="18"/>
      <c r="EFC164" s="18"/>
      <c r="EFD164" s="18"/>
      <c r="EFE164" s="18"/>
      <c r="EFF164" s="18"/>
      <c r="EFG164" s="18"/>
      <c r="EFH164" s="18"/>
      <c r="EFI164" s="18"/>
      <c r="EFJ164" s="18"/>
      <c r="EFK164" s="18"/>
      <c r="EFL164" s="18"/>
      <c r="EFM164" s="18"/>
      <c r="EFN164" s="18"/>
      <c r="EFO164" s="18"/>
      <c r="EFP164" s="18"/>
      <c r="EFQ164" s="18"/>
      <c r="EFR164" s="18"/>
      <c r="EFS164" s="18"/>
      <c r="EFT164" s="18"/>
      <c r="EFU164" s="18"/>
      <c r="EFV164" s="18"/>
      <c r="EFW164" s="18"/>
      <c r="EFX164" s="18"/>
      <c r="EFY164" s="18"/>
      <c r="EFZ164" s="18"/>
      <c r="EGA164" s="18"/>
      <c r="EGB164" s="18"/>
      <c r="EGC164" s="18"/>
      <c r="EGD164" s="18"/>
      <c r="EGE164" s="18"/>
      <c r="EGF164" s="18"/>
      <c r="EGG164" s="18"/>
      <c r="EGH164" s="18"/>
      <c r="EGI164" s="18"/>
      <c r="EGJ164" s="18"/>
      <c r="EGK164" s="18"/>
      <c r="EGL164" s="18"/>
      <c r="EGM164" s="18"/>
      <c r="EGN164" s="18"/>
      <c r="EGO164" s="18"/>
      <c r="EGP164" s="18"/>
      <c r="EGQ164" s="18"/>
      <c r="EGR164" s="18"/>
      <c r="EGS164" s="18"/>
      <c r="EGT164" s="18"/>
      <c r="EGU164" s="18"/>
      <c r="EGV164" s="18"/>
      <c r="EGW164" s="18"/>
      <c r="EGX164" s="18"/>
      <c r="EGY164" s="18"/>
      <c r="EGZ164" s="18"/>
      <c r="EHA164" s="18"/>
      <c r="EHB164" s="18"/>
      <c r="EHC164" s="18"/>
      <c r="EHD164" s="18"/>
      <c r="EHE164" s="18"/>
      <c r="EHF164" s="18"/>
      <c r="EHG164" s="18"/>
      <c r="EHH164" s="18"/>
      <c r="EHI164" s="18"/>
      <c r="EHJ164" s="18"/>
      <c r="EHK164" s="18"/>
      <c r="EHL164" s="18"/>
      <c r="EHM164" s="18"/>
      <c r="EHN164" s="18"/>
      <c r="EHO164" s="18"/>
      <c r="EHP164" s="18"/>
      <c r="EHQ164" s="18"/>
      <c r="EHR164" s="18"/>
      <c r="EHS164" s="18"/>
      <c r="EHT164" s="18"/>
      <c r="EHU164" s="18"/>
      <c r="EHV164" s="18"/>
      <c r="EHW164" s="18"/>
      <c r="EHX164" s="18"/>
      <c r="EHY164" s="18"/>
      <c r="EHZ164" s="18"/>
      <c r="EIA164" s="18"/>
      <c r="EIB164" s="18"/>
      <c r="EIC164" s="18"/>
      <c r="EID164" s="18"/>
      <c r="EIE164" s="18"/>
      <c r="EIF164" s="18"/>
      <c r="EIG164" s="18"/>
      <c r="EIH164" s="18"/>
      <c r="EII164" s="18"/>
      <c r="EIJ164" s="18"/>
      <c r="EIK164" s="18"/>
      <c r="EIL164" s="18"/>
      <c r="EIM164" s="18"/>
      <c r="EIN164" s="18"/>
      <c r="EIO164" s="18"/>
      <c r="EIP164" s="18"/>
      <c r="EIQ164" s="18"/>
      <c r="EIR164" s="18"/>
      <c r="EIS164" s="18"/>
      <c r="EIT164" s="18"/>
      <c r="EIU164" s="18"/>
      <c r="EIV164" s="18"/>
      <c r="EIW164" s="18"/>
      <c r="EIX164" s="18"/>
      <c r="EIY164" s="18"/>
      <c r="EIZ164" s="18"/>
      <c r="EJA164" s="18"/>
      <c r="EJB164" s="18"/>
      <c r="EJC164" s="18"/>
      <c r="EJD164" s="18"/>
      <c r="EJE164" s="18"/>
      <c r="EJF164" s="18"/>
      <c r="EJG164" s="18"/>
      <c r="EJH164" s="18"/>
      <c r="EJI164" s="18"/>
      <c r="EJJ164" s="18"/>
      <c r="EJK164" s="18"/>
      <c r="EJL164" s="18"/>
      <c r="EJM164" s="18"/>
      <c r="EJN164" s="18"/>
      <c r="EJO164" s="18"/>
      <c r="EJP164" s="18"/>
      <c r="EJQ164" s="18"/>
      <c r="EJR164" s="18"/>
      <c r="EJS164" s="18"/>
      <c r="EJT164" s="18"/>
      <c r="EJU164" s="18"/>
      <c r="EJV164" s="18"/>
      <c r="EJW164" s="18"/>
      <c r="EJX164" s="18"/>
      <c r="EJY164" s="18"/>
      <c r="EJZ164" s="18"/>
      <c r="EKA164" s="18"/>
      <c r="EKB164" s="18"/>
      <c r="EKC164" s="18"/>
      <c r="EKD164" s="18"/>
      <c r="EKE164" s="18"/>
      <c r="EKF164" s="18"/>
      <c r="EKG164" s="18"/>
      <c r="EKH164" s="18"/>
      <c r="EKI164" s="18"/>
      <c r="EKJ164" s="18"/>
      <c r="EKK164" s="18"/>
      <c r="EKL164" s="18"/>
      <c r="EKM164" s="18"/>
      <c r="EKN164" s="18"/>
      <c r="EKO164" s="18"/>
      <c r="EKP164" s="18"/>
      <c r="EKQ164" s="18"/>
      <c r="EKR164" s="18"/>
      <c r="EKS164" s="18"/>
      <c r="EKT164" s="18"/>
      <c r="EKU164" s="18"/>
      <c r="EKV164" s="18"/>
      <c r="EKW164" s="18"/>
      <c r="EKX164" s="18"/>
      <c r="EKY164" s="18"/>
      <c r="EKZ164" s="18"/>
      <c r="ELA164" s="18"/>
      <c r="ELB164" s="18"/>
      <c r="ELC164" s="18"/>
      <c r="ELD164" s="18"/>
      <c r="ELE164" s="18"/>
      <c r="ELF164" s="18"/>
      <c r="ELG164" s="18"/>
      <c r="ELH164" s="18"/>
      <c r="ELI164" s="18"/>
      <c r="ELJ164" s="18"/>
      <c r="ELK164" s="18"/>
      <c r="ELL164" s="18"/>
      <c r="ELM164" s="18"/>
      <c r="ELN164" s="18"/>
      <c r="ELO164" s="18"/>
      <c r="ELP164" s="18"/>
      <c r="ELQ164" s="18"/>
      <c r="ELR164" s="18"/>
      <c r="ELS164" s="18"/>
      <c r="ELT164" s="18"/>
      <c r="ELU164" s="18"/>
      <c r="ELV164" s="18"/>
      <c r="ELW164" s="18"/>
      <c r="ELX164" s="18"/>
      <c r="ELY164" s="18"/>
      <c r="ELZ164" s="18"/>
      <c r="EMA164" s="18"/>
      <c r="EMB164" s="18"/>
      <c r="EMC164" s="18"/>
      <c r="EMD164" s="18"/>
      <c r="EME164" s="18"/>
      <c r="EMF164" s="18"/>
      <c r="EMG164" s="18"/>
      <c r="EMH164" s="18"/>
      <c r="EMI164" s="18"/>
      <c r="EMJ164" s="18"/>
      <c r="EMK164" s="18"/>
      <c r="EML164" s="18"/>
      <c r="EMM164" s="18"/>
      <c r="EMN164" s="18"/>
      <c r="EMO164" s="18"/>
      <c r="EMP164" s="18"/>
      <c r="EMQ164" s="18"/>
      <c r="EMR164" s="18"/>
      <c r="EMS164" s="18"/>
      <c r="EMT164" s="18"/>
      <c r="EMU164" s="18"/>
      <c r="EMV164" s="18"/>
      <c r="EMW164" s="18"/>
      <c r="EMX164" s="18"/>
      <c r="EMY164" s="18"/>
      <c r="EMZ164" s="18"/>
      <c r="ENA164" s="18"/>
      <c r="ENB164" s="18"/>
      <c r="ENC164" s="18"/>
      <c r="END164" s="18"/>
      <c r="ENE164" s="18"/>
      <c r="ENF164" s="18"/>
      <c r="ENG164" s="18"/>
      <c r="ENH164" s="18"/>
      <c r="ENI164" s="18"/>
      <c r="ENJ164" s="18"/>
      <c r="ENK164" s="18"/>
      <c r="ENL164" s="18"/>
      <c r="ENM164" s="18"/>
      <c r="ENN164" s="18"/>
      <c r="ENO164" s="18"/>
      <c r="ENP164" s="18"/>
      <c r="ENQ164" s="18"/>
      <c r="ENR164" s="18"/>
      <c r="ENS164" s="18"/>
      <c r="ENT164" s="18"/>
      <c r="ENU164" s="18"/>
      <c r="ENV164" s="18"/>
      <c r="ENW164" s="18"/>
      <c r="ENX164" s="18"/>
      <c r="ENY164" s="18"/>
      <c r="ENZ164" s="18"/>
      <c r="EOA164" s="18"/>
      <c r="EOB164" s="18"/>
      <c r="EOC164" s="18"/>
      <c r="EOD164" s="18"/>
      <c r="EOE164" s="18"/>
      <c r="EOF164" s="18"/>
      <c r="EOG164" s="18"/>
      <c r="EOH164" s="18"/>
      <c r="EOI164" s="18"/>
      <c r="EOJ164" s="18"/>
      <c r="EOK164" s="18"/>
      <c r="EOL164" s="18"/>
      <c r="EOM164" s="18"/>
      <c r="EON164" s="18"/>
      <c r="EOO164" s="18"/>
      <c r="EOP164" s="18"/>
      <c r="EOQ164" s="18"/>
      <c r="EOR164" s="18"/>
      <c r="EOS164" s="18"/>
      <c r="EOT164" s="18"/>
      <c r="EOU164" s="18"/>
      <c r="EOV164" s="18"/>
      <c r="EOW164" s="18"/>
      <c r="EOX164" s="18"/>
      <c r="EOY164" s="18"/>
      <c r="EOZ164" s="18"/>
      <c r="EPA164" s="18"/>
      <c r="EPB164" s="18"/>
      <c r="EPC164" s="18"/>
      <c r="EPD164" s="18"/>
      <c r="EPE164" s="18"/>
      <c r="EPF164" s="18"/>
      <c r="EPG164" s="18"/>
      <c r="EPH164" s="18"/>
      <c r="EPI164" s="18"/>
      <c r="EPJ164" s="18"/>
      <c r="EPK164" s="18"/>
      <c r="EPL164" s="18"/>
      <c r="EPM164" s="18"/>
      <c r="EPN164" s="18"/>
      <c r="EPO164" s="18"/>
      <c r="EPP164" s="18"/>
      <c r="EPQ164" s="18"/>
      <c r="EPR164" s="18"/>
      <c r="EPS164" s="18"/>
      <c r="EPT164" s="18"/>
      <c r="EPU164" s="18"/>
      <c r="EPV164" s="18"/>
      <c r="EPW164" s="18"/>
      <c r="EPX164" s="18"/>
      <c r="EPY164" s="18"/>
      <c r="EPZ164" s="18"/>
      <c r="EQA164" s="18"/>
      <c r="EQB164" s="18"/>
      <c r="EQC164" s="18"/>
      <c r="EQD164" s="18"/>
      <c r="EQE164" s="18"/>
      <c r="EQF164" s="18"/>
      <c r="EQG164" s="18"/>
      <c r="EQH164" s="18"/>
      <c r="EQI164" s="18"/>
      <c r="EQJ164" s="18"/>
      <c r="EQK164" s="18"/>
      <c r="EQL164" s="18"/>
      <c r="EQM164" s="18"/>
      <c r="EQN164" s="18"/>
      <c r="EQO164" s="18"/>
      <c r="EQP164" s="18"/>
      <c r="EQQ164" s="18"/>
      <c r="EQR164" s="18"/>
      <c r="EQS164" s="18"/>
      <c r="EQT164" s="18"/>
      <c r="EQU164" s="18"/>
      <c r="EQV164" s="18"/>
      <c r="EQW164" s="18"/>
      <c r="EQX164" s="18"/>
      <c r="EQY164" s="18"/>
      <c r="EQZ164" s="18"/>
      <c r="ERA164" s="18"/>
      <c r="ERB164" s="18"/>
      <c r="ERC164" s="18"/>
      <c r="ERD164" s="18"/>
      <c r="ERE164" s="18"/>
      <c r="ERF164" s="18"/>
      <c r="ERG164" s="18"/>
      <c r="ERH164" s="18"/>
      <c r="ERI164" s="18"/>
      <c r="ERJ164" s="18"/>
      <c r="ERK164" s="18"/>
      <c r="ERL164" s="18"/>
      <c r="ERM164" s="18"/>
      <c r="ERN164" s="18"/>
      <c r="ERO164" s="18"/>
      <c r="ERP164" s="18"/>
      <c r="ERQ164" s="18"/>
      <c r="ERR164" s="18"/>
      <c r="ERS164" s="18"/>
      <c r="ERT164" s="18"/>
      <c r="ERU164" s="18"/>
      <c r="ERV164" s="18"/>
      <c r="ERW164" s="18"/>
      <c r="ERX164" s="18"/>
      <c r="ERY164" s="18"/>
      <c r="ERZ164" s="18"/>
      <c r="ESA164" s="18"/>
      <c r="ESB164" s="18"/>
      <c r="ESC164" s="18"/>
      <c r="ESD164" s="18"/>
      <c r="ESE164" s="18"/>
      <c r="ESF164" s="18"/>
      <c r="ESG164" s="18"/>
      <c r="ESH164" s="18"/>
      <c r="ESI164" s="18"/>
      <c r="ESJ164" s="18"/>
      <c r="ESK164" s="18"/>
      <c r="ESL164" s="18"/>
      <c r="ESM164" s="18"/>
      <c r="ESN164" s="18"/>
      <c r="ESO164" s="18"/>
      <c r="ESP164" s="18"/>
      <c r="ESQ164" s="18"/>
      <c r="ESR164" s="18"/>
      <c r="ESS164" s="18"/>
      <c r="EST164" s="18"/>
      <c r="ESU164" s="18"/>
      <c r="ESV164" s="18"/>
      <c r="ESW164" s="18"/>
      <c r="ESX164" s="18"/>
      <c r="ESY164" s="18"/>
      <c r="ESZ164" s="18"/>
      <c r="ETA164" s="18"/>
      <c r="ETB164" s="18"/>
      <c r="ETC164" s="18"/>
      <c r="ETD164" s="18"/>
      <c r="ETE164" s="18"/>
      <c r="ETF164" s="18"/>
      <c r="ETG164" s="18"/>
      <c r="ETH164" s="18"/>
      <c r="ETI164" s="18"/>
      <c r="ETJ164" s="18"/>
      <c r="ETK164" s="18"/>
      <c r="ETL164" s="18"/>
      <c r="ETM164" s="18"/>
      <c r="ETN164" s="18"/>
      <c r="ETO164" s="18"/>
      <c r="ETP164" s="18"/>
      <c r="ETQ164" s="18"/>
      <c r="ETR164" s="18"/>
      <c r="ETS164" s="18"/>
      <c r="ETT164" s="18"/>
      <c r="ETU164" s="18"/>
      <c r="ETV164" s="18"/>
      <c r="ETW164" s="18"/>
      <c r="ETX164" s="18"/>
      <c r="ETY164" s="18"/>
      <c r="ETZ164" s="18"/>
      <c r="EUA164" s="18"/>
      <c r="EUB164" s="18"/>
      <c r="EUC164" s="18"/>
      <c r="EUD164" s="18"/>
      <c r="EUE164" s="18"/>
      <c r="EUF164" s="18"/>
      <c r="EUG164" s="18"/>
      <c r="EUH164" s="18"/>
      <c r="EUI164" s="18"/>
      <c r="EUJ164" s="18"/>
      <c r="EUK164" s="18"/>
      <c r="EUL164" s="18"/>
      <c r="EUM164" s="18"/>
      <c r="EUN164" s="18"/>
      <c r="EUO164" s="18"/>
      <c r="EUP164" s="18"/>
      <c r="EUQ164" s="18"/>
      <c r="EUR164" s="18"/>
      <c r="EUS164" s="18"/>
      <c r="EUT164" s="18"/>
      <c r="EUU164" s="18"/>
      <c r="EUV164" s="18"/>
      <c r="EUW164" s="18"/>
      <c r="EUX164" s="18"/>
      <c r="EUY164" s="18"/>
      <c r="EUZ164" s="18"/>
      <c r="EVA164" s="18"/>
      <c r="EVB164" s="18"/>
      <c r="EVC164" s="18"/>
      <c r="EVD164" s="18"/>
      <c r="EVE164" s="18"/>
      <c r="EVF164" s="18"/>
      <c r="EVG164" s="18"/>
      <c r="EVH164" s="18"/>
      <c r="EVI164" s="18"/>
      <c r="EVJ164" s="18"/>
      <c r="EVK164" s="18"/>
      <c r="EVL164" s="18"/>
      <c r="EVM164" s="18"/>
      <c r="EVN164" s="18"/>
      <c r="EVO164" s="18"/>
      <c r="EVP164" s="18"/>
      <c r="EVQ164" s="18"/>
      <c r="EVR164" s="18"/>
      <c r="EVS164" s="18"/>
      <c r="EVT164" s="18"/>
      <c r="EVU164" s="18"/>
      <c r="EVV164" s="18"/>
      <c r="EVW164" s="18"/>
      <c r="EVX164" s="18"/>
      <c r="EVY164" s="18"/>
      <c r="EVZ164" s="18"/>
      <c r="EWA164" s="18"/>
      <c r="EWB164" s="18"/>
      <c r="EWC164" s="18"/>
      <c r="EWD164" s="18"/>
      <c r="EWE164" s="18"/>
      <c r="EWF164" s="18"/>
      <c r="EWG164" s="18"/>
      <c r="EWH164" s="18"/>
      <c r="EWI164" s="18"/>
      <c r="EWJ164" s="18"/>
      <c r="EWK164" s="18"/>
      <c r="EWL164" s="18"/>
      <c r="EWM164" s="18"/>
      <c r="EWN164" s="18"/>
      <c r="EWO164" s="18"/>
      <c r="EWP164" s="18"/>
      <c r="EWQ164" s="18"/>
      <c r="EWR164" s="18"/>
      <c r="EWS164" s="18"/>
      <c r="EWT164" s="18"/>
      <c r="EWU164" s="18"/>
      <c r="EWV164" s="18"/>
      <c r="EWW164" s="18"/>
      <c r="EWX164" s="18"/>
      <c r="EWY164" s="18"/>
      <c r="EWZ164" s="18"/>
      <c r="EXA164" s="18"/>
      <c r="EXB164" s="18"/>
      <c r="EXC164" s="18"/>
      <c r="EXD164" s="18"/>
      <c r="EXE164" s="18"/>
      <c r="EXF164" s="18"/>
      <c r="EXG164" s="18"/>
      <c r="EXH164" s="18"/>
      <c r="EXI164" s="18"/>
      <c r="EXJ164" s="18"/>
      <c r="EXK164" s="18"/>
      <c r="EXL164" s="18"/>
      <c r="EXM164" s="18"/>
      <c r="EXN164" s="18"/>
      <c r="EXO164" s="18"/>
      <c r="EXP164" s="18"/>
      <c r="EXQ164" s="18"/>
      <c r="EXR164" s="18"/>
      <c r="EXS164" s="18"/>
      <c r="EXT164" s="18"/>
      <c r="EXU164" s="18"/>
      <c r="EXV164" s="18"/>
      <c r="EXW164" s="18"/>
      <c r="EXX164" s="18"/>
      <c r="EXY164" s="18"/>
      <c r="EXZ164" s="18"/>
      <c r="EYA164" s="18"/>
      <c r="EYB164" s="18"/>
      <c r="EYC164" s="18"/>
      <c r="EYD164" s="18"/>
      <c r="EYE164" s="18"/>
      <c r="EYF164" s="18"/>
      <c r="EYG164" s="18"/>
      <c r="EYH164" s="18"/>
      <c r="EYI164" s="18"/>
      <c r="EYJ164" s="18"/>
      <c r="EYK164" s="18"/>
      <c r="EYL164" s="18"/>
      <c r="EYM164" s="18"/>
      <c r="EYN164" s="18"/>
      <c r="EYO164" s="18"/>
      <c r="EYP164" s="18"/>
      <c r="EYQ164" s="18"/>
      <c r="EYR164" s="18"/>
      <c r="EYS164" s="18"/>
      <c r="EYT164" s="18"/>
      <c r="EYU164" s="18"/>
      <c r="EYV164" s="18"/>
      <c r="EYW164" s="18"/>
      <c r="EYX164" s="18"/>
      <c r="EYY164" s="18"/>
      <c r="EYZ164" s="18"/>
      <c r="EZA164" s="18"/>
      <c r="EZB164" s="18"/>
      <c r="EZC164" s="18"/>
      <c r="EZD164" s="18"/>
      <c r="EZE164" s="18"/>
      <c r="EZF164" s="18"/>
      <c r="EZG164" s="18"/>
      <c r="EZH164" s="18"/>
      <c r="EZI164" s="18"/>
      <c r="EZJ164" s="18"/>
      <c r="EZK164" s="18"/>
      <c r="EZL164" s="18"/>
      <c r="EZM164" s="18"/>
      <c r="EZN164" s="18"/>
      <c r="EZO164" s="18"/>
      <c r="EZP164" s="18"/>
      <c r="EZQ164" s="18"/>
      <c r="EZR164" s="18"/>
      <c r="EZS164" s="18"/>
      <c r="EZT164" s="18"/>
      <c r="EZU164" s="18"/>
      <c r="EZV164" s="18"/>
      <c r="EZW164" s="18"/>
      <c r="EZX164" s="18"/>
      <c r="EZY164" s="18"/>
      <c r="EZZ164" s="18"/>
      <c r="FAA164" s="18"/>
      <c r="FAB164" s="18"/>
      <c r="FAC164" s="18"/>
      <c r="FAD164" s="18"/>
      <c r="FAE164" s="18"/>
      <c r="FAF164" s="18"/>
      <c r="FAG164" s="18"/>
      <c r="FAH164" s="18"/>
      <c r="FAI164" s="18"/>
      <c r="FAJ164" s="18"/>
      <c r="FAK164" s="18"/>
      <c r="FAL164" s="18"/>
      <c r="FAM164" s="18"/>
      <c r="FAN164" s="18"/>
      <c r="FAO164" s="18"/>
      <c r="FAP164" s="18"/>
      <c r="FAQ164" s="18"/>
      <c r="FAR164" s="18"/>
      <c r="FAS164" s="18"/>
      <c r="FAT164" s="18"/>
      <c r="FAU164" s="18"/>
      <c r="FAV164" s="18"/>
      <c r="FAW164" s="18"/>
      <c r="FAX164" s="18"/>
      <c r="FAY164" s="18"/>
      <c r="FAZ164" s="18"/>
      <c r="FBA164" s="18"/>
      <c r="FBB164" s="18"/>
      <c r="FBC164" s="18"/>
      <c r="FBD164" s="18"/>
      <c r="FBE164" s="18"/>
      <c r="FBF164" s="18"/>
      <c r="FBG164" s="18"/>
      <c r="FBH164" s="18"/>
      <c r="FBI164" s="18"/>
      <c r="FBJ164" s="18"/>
      <c r="FBK164" s="18"/>
      <c r="FBL164" s="18"/>
      <c r="FBM164" s="18"/>
      <c r="FBN164" s="18"/>
      <c r="FBO164" s="18"/>
      <c r="FBP164" s="18"/>
      <c r="FBQ164" s="18"/>
      <c r="FBR164" s="18"/>
      <c r="FBS164" s="18"/>
      <c r="FBT164" s="18"/>
      <c r="FBU164" s="18"/>
      <c r="FBV164" s="18"/>
      <c r="FBW164" s="18"/>
      <c r="FBX164" s="18"/>
      <c r="FBY164" s="18"/>
      <c r="FBZ164" s="18"/>
      <c r="FCA164" s="18"/>
      <c r="FCB164" s="18"/>
      <c r="FCC164" s="18"/>
      <c r="FCD164" s="18"/>
      <c r="FCE164" s="18"/>
      <c r="FCF164" s="18"/>
      <c r="FCG164" s="18"/>
      <c r="FCH164" s="18"/>
      <c r="FCI164" s="18"/>
      <c r="FCJ164" s="18"/>
      <c r="FCK164" s="18"/>
      <c r="FCL164" s="18"/>
      <c r="FCM164" s="18"/>
      <c r="FCN164" s="18"/>
      <c r="FCO164" s="18"/>
      <c r="FCP164" s="18"/>
      <c r="FCQ164" s="18"/>
      <c r="FCR164" s="18"/>
      <c r="FCS164" s="18"/>
      <c r="FCT164" s="18"/>
      <c r="FCU164" s="18"/>
      <c r="FCV164" s="18"/>
      <c r="FCW164" s="18"/>
      <c r="FCX164" s="18"/>
      <c r="FCY164" s="18"/>
      <c r="FCZ164" s="18"/>
      <c r="FDA164" s="18"/>
      <c r="FDB164" s="18"/>
      <c r="FDC164" s="18"/>
      <c r="FDD164" s="18"/>
      <c r="FDE164" s="18"/>
      <c r="FDF164" s="18"/>
      <c r="FDG164" s="18"/>
      <c r="FDH164" s="18"/>
      <c r="FDI164" s="18"/>
      <c r="FDJ164" s="18"/>
      <c r="FDK164" s="18"/>
      <c r="FDL164" s="18"/>
      <c r="FDM164" s="18"/>
      <c r="FDN164" s="18"/>
      <c r="FDO164" s="18"/>
      <c r="FDP164" s="18"/>
      <c r="FDQ164" s="18"/>
      <c r="FDR164" s="18"/>
      <c r="FDS164" s="18"/>
      <c r="FDT164" s="18"/>
      <c r="FDU164" s="18"/>
      <c r="FDV164" s="18"/>
      <c r="FDW164" s="18"/>
      <c r="FDX164" s="18"/>
      <c r="FDY164" s="18"/>
      <c r="FDZ164" s="18"/>
      <c r="FEA164" s="18"/>
      <c r="FEB164" s="18"/>
      <c r="FEC164" s="18"/>
      <c r="FED164" s="18"/>
      <c r="FEE164" s="18"/>
      <c r="FEF164" s="18"/>
      <c r="FEG164" s="18"/>
      <c r="FEH164" s="18"/>
      <c r="FEI164" s="18"/>
      <c r="FEJ164" s="18"/>
      <c r="FEK164" s="18"/>
      <c r="FEL164" s="18"/>
      <c r="FEM164" s="18"/>
      <c r="FEN164" s="18"/>
      <c r="FEO164" s="18"/>
      <c r="FEP164" s="18"/>
      <c r="FEQ164" s="18"/>
      <c r="FER164" s="18"/>
      <c r="FES164" s="18"/>
      <c r="FET164" s="18"/>
      <c r="FEU164" s="18"/>
      <c r="FEV164" s="18"/>
      <c r="FEW164" s="18"/>
      <c r="FEX164" s="18"/>
      <c r="FEY164" s="18"/>
      <c r="FEZ164" s="18"/>
      <c r="FFA164" s="18"/>
      <c r="FFB164" s="18"/>
      <c r="FFC164" s="18"/>
      <c r="FFD164" s="18"/>
      <c r="FFE164" s="18"/>
      <c r="FFF164" s="18"/>
      <c r="FFG164" s="18"/>
      <c r="FFH164" s="18"/>
      <c r="FFI164" s="18"/>
      <c r="FFJ164" s="18"/>
      <c r="FFK164" s="18"/>
      <c r="FFL164" s="18"/>
      <c r="FFM164" s="18"/>
      <c r="FFN164" s="18"/>
      <c r="FFO164" s="18"/>
      <c r="FFP164" s="18"/>
      <c r="FFQ164" s="18"/>
      <c r="FFR164" s="18"/>
      <c r="FFS164" s="18"/>
      <c r="FFT164" s="18"/>
      <c r="FFU164" s="18"/>
      <c r="FFV164" s="18"/>
      <c r="FFW164" s="18"/>
      <c r="FFX164" s="18"/>
      <c r="FFY164" s="18"/>
      <c r="FFZ164" s="18"/>
      <c r="FGA164" s="18"/>
      <c r="FGB164" s="18"/>
      <c r="FGC164" s="18"/>
      <c r="FGD164" s="18"/>
      <c r="FGE164" s="18"/>
      <c r="FGF164" s="18"/>
      <c r="FGG164" s="18"/>
      <c r="FGH164" s="18"/>
      <c r="FGI164" s="18"/>
      <c r="FGJ164" s="18"/>
      <c r="FGK164" s="18"/>
      <c r="FGL164" s="18"/>
      <c r="FGM164" s="18"/>
      <c r="FGN164" s="18"/>
      <c r="FGO164" s="18"/>
      <c r="FGP164" s="18"/>
      <c r="FGQ164" s="18"/>
      <c r="FGR164" s="18"/>
      <c r="FGS164" s="18"/>
      <c r="FGT164" s="18"/>
      <c r="FGU164" s="18"/>
      <c r="FGV164" s="18"/>
      <c r="FGW164" s="18"/>
      <c r="FGX164" s="18"/>
      <c r="FGY164" s="18"/>
      <c r="FGZ164" s="18"/>
      <c r="FHA164" s="18"/>
      <c r="FHB164" s="18"/>
      <c r="FHC164" s="18"/>
      <c r="FHD164" s="18"/>
      <c r="FHE164" s="18"/>
      <c r="FHF164" s="18"/>
      <c r="FHG164" s="18"/>
      <c r="FHH164" s="18"/>
      <c r="FHI164" s="18"/>
      <c r="FHJ164" s="18"/>
      <c r="FHK164" s="18"/>
      <c r="FHL164" s="18"/>
      <c r="FHM164" s="18"/>
      <c r="FHN164" s="18"/>
      <c r="FHO164" s="18"/>
      <c r="FHP164" s="18"/>
      <c r="FHQ164" s="18"/>
      <c r="FHR164" s="18"/>
      <c r="FHS164" s="18"/>
      <c r="FHT164" s="18"/>
      <c r="FHU164" s="18"/>
      <c r="FHV164" s="18"/>
      <c r="FHW164" s="18"/>
      <c r="FHX164" s="18"/>
      <c r="FHY164" s="18"/>
      <c r="FHZ164" s="18"/>
      <c r="FIA164" s="18"/>
      <c r="FIB164" s="18"/>
      <c r="FIC164" s="18"/>
      <c r="FID164" s="18"/>
      <c r="FIE164" s="18"/>
      <c r="FIF164" s="18"/>
      <c r="FIG164" s="18"/>
      <c r="FIH164" s="18"/>
      <c r="FII164" s="18"/>
      <c r="FIJ164" s="18"/>
      <c r="FIK164" s="18"/>
      <c r="FIL164" s="18"/>
      <c r="FIM164" s="18"/>
      <c r="FIN164" s="18"/>
      <c r="FIO164" s="18"/>
      <c r="FIP164" s="18"/>
      <c r="FIQ164" s="18"/>
      <c r="FIR164" s="18"/>
      <c r="FIS164" s="18"/>
      <c r="FIT164" s="18"/>
      <c r="FIU164" s="18"/>
      <c r="FIV164" s="18"/>
      <c r="FIW164" s="18"/>
      <c r="FIX164" s="18"/>
      <c r="FIY164" s="18"/>
      <c r="FIZ164" s="18"/>
      <c r="FJA164" s="18"/>
      <c r="FJB164" s="18"/>
      <c r="FJC164" s="18"/>
      <c r="FJD164" s="18"/>
      <c r="FJE164" s="18"/>
      <c r="FJF164" s="18"/>
      <c r="FJG164" s="18"/>
      <c r="FJH164" s="18"/>
      <c r="FJI164" s="18"/>
      <c r="FJJ164" s="18"/>
      <c r="FJK164" s="18"/>
      <c r="FJL164" s="18"/>
      <c r="FJM164" s="18"/>
      <c r="FJN164" s="18"/>
      <c r="FJO164" s="18"/>
      <c r="FJP164" s="18"/>
      <c r="FJQ164" s="18"/>
      <c r="FJR164" s="18"/>
      <c r="FJS164" s="18"/>
      <c r="FJT164" s="18"/>
      <c r="FJU164" s="18"/>
      <c r="FJV164" s="18"/>
      <c r="FJW164" s="18"/>
      <c r="FJX164" s="18"/>
      <c r="FJY164" s="18"/>
      <c r="FJZ164" s="18"/>
      <c r="FKA164" s="18"/>
      <c r="FKB164" s="18"/>
      <c r="FKC164" s="18"/>
      <c r="FKD164" s="18"/>
      <c r="FKE164" s="18"/>
      <c r="FKF164" s="18"/>
      <c r="FKG164" s="18"/>
      <c r="FKH164" s="18"/>
      <c r="FKI164" s="18"/>
      <c r="FKJ164" s="18"/>
      <c r="FKK164" s="18"/>
      <c r="FKL164" s="18"/>
      <c r="FKM164" s="18"/>
      <c r="FKN164" s="18"/>
      <c r="FKO164" s="18"/>
      <c r="FKP164" s="18"/>
      <c r="FKQ164" s="18"/>
      <c r="FKR164" s="18"/>
      <c r="FKS164" s="18"/>
      <c r="FKT164" s="18"/>
      <c r="FKU164" s="18"/>
      <c r="FKV164" s="18"/>
      <c r="FKW164" s="18"/>
      <c r="FKX164" s="18"/>
      <c r="FKY164" s="18"/>
      <c r="FKZ164" s="18"/>
      <c r="FLA164" s="18"/>
      <c r="FLB164" s="18"/>
      <c r="FLC164" s="18"/>
      <c r="FLD164" s="18"/>
      <c r="FLE164" s="18"/>
      <c r="FLF164" s="18"/>
      <c r="FLG164" s="18"/>
      <c r="FLH164" s="18"/>
      <c r="FLI164" s="18"/>
      <c r="FLJ164" s="18"/>
      <c r="FLK164" s="18"/>
      <c r="FLL164" s="18"/>
      <c r="FLM164" s="18"/>
      <c r="FLN164" s="18"/>
      <c r="FLO164" s="18"/>
      <c r="FLP164" s="18"/>
      <c r="FLQ164" s="18"/>
      <c r="FLR164" s="18"/>
      <c r="FLS164" s="18"/>
      <c r="FLT164" s="18"/>
      <c r="FLU164" s="18"/>
      <c r="FLV164" s="18"/>
      <c r="FLW164" s="18"/>
      <c r="FLX164" s="18"/>
      <c r="FLY164" s="18"/>
      <c r="FLZ164" s="18"/>
      <c r="FMA164" s="18"/>
      <c r="FMB164" s="18"/>
      <c r="FMC164" s="18"/>
      <c r="FMD164" s="18"/>
      <c r="FME164" s="18"/>
      <c r="FMF164" s="18"/>
      <c r="FMG164" s="18"/>
      <c r="FMH164" s="18"/>
      <c r="FMI164" s="18"/>
      <c r="FMJ164" s="18"/>
      <c r="FMK164" s="18"/>
      <c r="FML164" s="18"/>
      <c r="FMM164" s="18"/>
      <c r="FMN164" s="18"/>
      <c r="FMO164" s="18"/>
      <c r="FMP164" s="18"/>
      <c r="FMQ164" s="18"/>
      <c r="FMR164" s="18"/>
      <c r="FMS164" s="18"/>
      <c r="FMT164" s="18"/>
      <c r="FMU164" s="18"/>
      <c r="FMV164" s="18"/>
      <c r="FMW164" s="18"/>
      <c r="FMX164" s="18"/>
      <c r="FMY164" s="18"/>
      <c r="FMZ164" s="18"/>
      <c r="FNA164" s="18"/>
      <c r="FNB164" s="18"/>
      <c r="FNC164" s="18"/>
      <c r="FND164" s="18"/>
      <c r="FNE164" s="18"/>
      <c r="FNF164" s="18"/>
      <c r="FNG164" s="18"/>
      <c r="FNH164" s="18"/>
      <c r="FNI164" s="18"/>
      <c r="FNJ164" s="18"/>
      <c r="FNK164" s="18"/>
      <c r="FNL164" s="18"/>
      <c r="FNM164" s="18"/>
      <c r="FNN164" s="18"/>
      <c r="FNO164" s="18"/>
      <c r="FNP164" s="18"/>
      <c r="FNQ164" s="18"/>
      <c r="FNR164" s="18"/>
      <c r="FNS164" s="18"/>
      <c r="FNT164" s="18"/>
      <c r="FNU164" s="18"/>
      <c r="FNV164" s="18"/>
      <c r="FNW164" s="18"/>
      <c r="FNX164" s="18"/>
      <c r="FNY164" s="18"/>
      <c r="FNZ164" s="18"/>
      <c r="FOA164" s="18"/>
      <c r="FOB164" s="18"/>
      <c r="FOC164" s="18"/>
      <c r="FOD164" s="18"/>
      <c r="FOE164" s="18"/>
      <c r="FOF164" s="18"/>
      <c r="FOG164" s="18"/>
      <c r="FOH164" s="18"/>
      <c r="FOI164" s="18"/>
      <c r="FOJ164" s="18"/>
      <c r="FOK164" s="18"/>
      <c r="FOL164" s="18"/>
      <c r="FOM164" s="18"/>
      <c r="FON164" s="18"/>
      <c r="FOO164" s="18"/>
      <c r="FOP164" s="18"/>
      <c r="FOQ164" s="18"/>
      <c r="FOR164" s="18"/>
      <c r="FOS164" s="18"/>
      <c r="FOT164" s="18"/>
      <c r="FOU164" s="18"/>
      <c r="FOV164" s="18"/>
      <c r="FOW164" s="18"/>
      <c r="FOX164" s="18"/>
      <c r="FOY164" s="18"/>
      <c r="FOZ164" s="18"/>
      <c r="FPA164" s="18"/>
      <c r="FPB164" s="18"/>
      <c r="FPC164" s="18"/>
      <c r="FPD164" s="18"/>
      <c r="FPE164" s="18"/>
      <c r="FPF164" s="18"/>
      <c r="FPG164" s="18"/>
      <c r="FPH164" s="18"/>
      <c r="FPI164" s="18"/>
      <c r="FPJ164" s="18"/>
      <c r="FPK164" s="18"/>
      <c r="FPL164" s="18"/>
      <c r="FPM164" s="18"/>
      <c r="FPN164" s="18"/>
      <c r="FPO164" s="18"/>
      <c r="FPP164" s="18"/>
      <c r="FPQ164" s="18"/>
      <c r="FPR164" s="18"/>
      <c r="FPS164" s="18"/>
      <c r="FPT164" s="18"/>
      <c r="FPU164" s="18"/>
      <c r="FPV164" s="18"/>
      <c r="FPW164" s="18"/>
      <c r="FPX164" s="18"/>
      <c r="FPY164" s="18"/>
      <c r="FPZ164" s="18"/>
      <c r="FQA164" s="18"/>
      <c r="FQB164" s="18"/>
      <c r="FQC164" s="18"/>
      <c r="FQD164" s="18"/>
      <c r="FQE164" s="18"/>
      <c r="FQF164" s="18"/>
      <c r="FQG164" s="18"/>
      <c r="FQH164" s="18"/>
      <c r="FQI164" s="18"/>
      <c r="FQJ164" s="18"/>
      <c r="FQK164" s="18"/>
      <c r="FQL164" s="18"/>
      <c r="FQM164" s="18"/>
      <c r="FQN164" s="18"/>
      <c r="FQO164" s="18"/>
      <c r="FQP164" s="18"/>
      <c r="FQQ164" s="18"/>
      <c r="FQR164" s="18"/>
      <c r="FQS164" s="18"/>
      <c r="FQT164" s="18"/>
      <c r="FQU164" s="18"/>
      <c r="FQV164" s="18"/>
      <c r="FQW164" s="18"/>
      <c r="FQX164" s="18"/>
      <c r="FQY164" s="18"/>
      <c r="FQZ164" s="18"/>
      <c r="FRA164" s="18"/>
      <c r="FRB164" s="18"/>
      <c r="FRC164" s="18"/>
      <c r="FRD164" s="18"/>
      <c r="FRE164" s="18"/>
      <c r="FRF164" s="18"/>
      <c r="FRG164" s="18"/>
      <c r="FRH164" s="18"/>
      <c r="FRI164" s="18"/>
      <c r="FRJ164" s="18"/>
      <c r="FRK164" s="18"/>
      <c r="FRL164" s="18"/>
      <c r="FRM164" s="18"/>
      <c r="FRN164" s="18"/>
      <c r="FRO164" s="18"/>
      <c r="FRP164" s="18"/>
      <c r="FRQ164" s="18"/>
      <c r="FRR164" s="18"/>
      <c r="FRS164" s="18"/>
      <c r="FRT164" s="18"/>
      <c r="FRU164" s="18"/>
      <c r="FRV164" s="18"/>
      <c r="FRW164" s="18"/>
      <c r="FRX164" s="18"/>
      <c r="FRY164" s="18"/>
      <c r="FRZ164" s="18"/>
      <c r="FSA164" s="18"/>
      <c r="FSB164" s="18"/>
      <c r="FSC164" s="18"/>
      <c r="FSD164" s="18"/>
      <c r="FSE164" s="18"/>
      <c r="FSF164" s="18"/>
      <c r="FSG164" s="18"/>
      <c r="FSH164" s="18"/>
      <c r="FSI164" s="18"/>
      <c r="FSJ164" s="18"/>
      <c r="FSK164" s="18"/>
      <c r="FSL164" s="18"/>
      <c r="FSM164" s="18"/>
      <c r="FSN164" s="18"/>
      <c r="FSO164" s="18"/>
      <c r="FSP164" s="18"/>
      <c r="FSQ164" s="18"/>
      <c r="FSR164" s="18"/>
      <c r="FSS164" s="18"/>
      <c r="FST164" s="18"/>
      <c r="FSU164" s="18"/>
      <c r="FSV164" s="18"/>
      <c r="FSW164" s="18"/>
      <c r="FSX164" s="18"/>
      <c r="FSY164" s="18"/>
      <c r="FSZ164" s="18"/>
      <c r="FTA164" s="18"/>
      <c r="FTB164" s="18"/>
      <c r="FTC164" s="18"/>
      <c r="FTD164" s="18"/>
      <c r="FTE164" s="18"/>
      <c r="FTF164" s="18"/>
      <c r="FTG164" s="18"/>
      <c r="FTH164" s="18"/>
      <c r="FTI164" s="18"/>
      <c r="FTJ164" s="18"/>
      <c r="FTK164" s="18"/>
      <c r="FTL164" s="18"/>
      <c r="FTM164" s="18"/>
      <c r="FTN164" s="18"/>
      <c r="FTO164" s="18"/>
      <c r="FTP164" s="18"/>
      <c r="FTQ164" s="18"/>
      <c r="FTR164" s="18"/>
      <c r="FTS164" s="18"/>
      <c r="FTT164" s="18"/>
      <c r="FTU164" s="18"/>
      <c r="FTV164" s="18"/>
      <c r="FTW164" s="18"/>
      <c r="FTX164" s="18"/>
      <c r="FTY164" s="18"/>
      <c r="FTZ164" s="18"/>
      <c r="FUA164" s="18"/>
      <c r="FUB164" s="18"/>
      <c r="FUC164" s="18"/>
      <c r="FUD164" s="18"/>
      <c r="FUE164" s="18"/>
      <c r="FUF164" s="18"/>
      <c r="FUG164" s="18"/>
      <c r="FUH164" s="18"/>
      <c r="FUI164" s="18"/>
      <c r="FUJ164" s="18"/>
      <c r="FUK164" s="18"/>
      <c r="FUL164" s="18"/>
      <c r="FUM164" s="18"/>
      <c r="FUN164" s="18"/>
      <c r="FUO164" s="18"/>
      <c r="FUP164" s="18"/>
      <c r="FUQ164" s="18"/>
      <c r="FUR164" s="18"/>
      <c r="FUS164" s="18"/>
      <c r="FUT164" s="18"/>
      <c r="FUU164" s="18"/>
      <c r="FUV164" s="18"/>
      <c r="FUW164" s="18"/>
      <c r="FUX164" s="18"/>
      <c r="FUY164" s="18"/>
      <c r="FUZ164" s="18"/>
      <c r="FVA164" s="18"/>
      <c r="FVB164" s="18"/>
      <c r="FVC164" s="18"/>
      <c r="FVD164" s="18"/>
      <c r="FVE164" s="18"/>
      <c r="FVF164" s="18"/>
      <c r="FVG164" s="18"/>
      <c r="FVH164" s="18"/>
      <c r="FVI164" s="18"/>
      <c r="FVJ164" s="18"/>
      <c r="FVK164" s="18"/>
      <c r="FVL164" s="18"/>
      <c r="FVM164" s="18"/>
      <c r="FVN164" s="18"/>
      <c r="FVO164" s="18"/>
      <c r="FVP164" s="18"/>
      <c r="FVQ164" s="18"/>
      <c r="FVR164" s="18"/>
      <c r="FVS164" s="18"/>
      <c r="FVT164" s="18"/>
      <c r="FVU164" s="18"/>
      <c r="FVV164" s="18"/>
      <c r="FVW164" s="18"/>
      <c r="FVX164" s="18"/>
      <c r="FVY164" s="18"/>
      <c r="FVZ164" s="18"/>
      <c r="FWA164" s="18"/>
      <c r="FWB164" s="18"/>
      <c r="FWC164" s="18"/>
      <c r="FWD164" s="18"/>
      <c r="FWE164" s="18"/>
      <c r="FWF164" s="18"/>
      <c r="FWG164" s="18"/>
      <c r="FWH164" s="18"/>
      <c r="FWI164" s="18"/>
      <c r="FWJ164" s="18"/>
      <c r="FWK164" s="18"/>
      <c r="FWL164" s="18"/>
      <c r="FWM164" s="18"/>
      <c r="FWN164" s="18"/>
      <c r="FWO164" s="18"/>
      <c r="FWP164" s="18"/>
      <c r="FWQ164" s="18"/>
      <c r="FWR164" s="18"/>
      <c r="FWS164" s="18"/>
      <c r="FWT164" s="18"/>
      <c r="FWU164" s="18"/>
      <c r="FWV164" s="18"/>
      <c r="FWW164" s="18"/>
      <c r="FWX164" s="18"/>
      <c r="FWY164" s="18"/>
      <c r="FWZ164" s="18"/>
      <c r="FXA164" s="18"/>
      <c r="FXB164" s="18"/>
      <c r="FXC164" s="18"/>
      <c r="FXD164" s="18"/>
      <c r="FXE164" s="18"/>
      <c r="FXF164" s="18"/>
      <c r="FXG164" s="18"/>
      <c r="FXH164" s="18"/>
      <c r="FXI164" s="18"/>
      <c r="FXJ164" s="18"/>
      <c r="FXK164" s="18"/>
      <c r="FXL164" s="18"/>
      <c r="FXM164" s="18"/>
      <c r="FXN164" s="18"/>
      <c r="FXO164" s="18"/>
      <c r="FXP164" s="18"/>
      <c r="FXQ164" s="18"/>
      <c r="FXR164" s="18"/>
      <c r="FXS164" s="18"/>
      <c r="FXT164" s="18"/>
      <c r="FXU164" s="18"/>
      <c r="FXV164" s="18"/>
      <c r="FXW164" s="18"/>
      <c r="FXX164" s="18"/>
      <c r="FXY164" s="18"/>
      <c r="FXZ164" s="18"/>
      <c r="FYA164" s="18"/>
      <c r="FYB164" s="18"/>
      <c r="FYC164" s="18"/>
      <c r="FYD164" s="18"/>
      <c r="FYE164" s="18"/>
      <c r="FYF164" s="18"/>
      <c r="FYG164" s="18"/>
      <c r="FYH164" s="18"/>
      <c r="FYI164" s="18"/>
      <c r="FYJ164" s="18"/>
      <c r="FYK164" s="18"/>
      <c r="FYL164" s="18"/>
      <c r="FYM164" s="18"/>
      <c r="FYN164" s="18"/>
      <c r="FYO164" s="18"/>
      <c r="FYP164" s="18"/>
      <c r="FYQ164" s="18"/>
      <c r="FYR164" s="18"/>
      <c r="FYS164" s="18"/>
      <c r="FYT164" s="18"/>
      <c r="FYU164" s="18"/>
      <c r="FYV164" s="18"/>
      <c r="FYW164" s="18"/>
      <c r="FYX164" s="18"/>
      <c r="FYY164" s="18"/>
      <c r="FYZ164" s="18"/>
      <c r="FZA164" s="18"/>
      <c r="FZB164" s="18"/>
      <c r="FZC164" s="18"/>
      <c r="FZD164" s="18"/>
      <c r="FZE164" s="18"/>
      <c r="FZF164" s="18"/>
      <c r="FZG164" s="18"/>
      <c r="FZH164" s="18"/>
      <c r="FZI164" s="18"/>
      <c r="FZJ164" s="18"/>
      <c r="FZK164" s="18"/>
      <c r="FZL164" s="18"/>
      <c r="FZM164" s="18"/>
      <c r="FZN164" s="18"/>
      <c r="FZO164" s="18"/>
      <c r="FZP164" s="18"/>
      <c r="FZQ164" s="18"/>
      <c r="FZR164" s="18"/>
      <c r="FZS164" s="18"/>
      <c r="FZT164" s="18"/>
      <c r="FZU164" s="18"/>
      <c r="FZV164" s="18"/>
      <c r="FZW164" s="18"/>
      <c r="FZX164" s="18"/>
      <c r="FZY164" s="18"/>
      <c r="FZZ164" s="18"/>
      <c r="GAA164" s="18"/>
      <c r="GAB164" s="18"/>
      <c r="GAC164" s="18"/>
      <c r="GAD164" s="18"/>
      <c r="GAE164" s="18"/>
      <c r="GAF164" s="18"/>
      <c r="GAG164" s="18"/>
      <c r="GAH164" s="18"/>
      <c r="GAI164" s="18"/>
      <c r="GAJ164" s="18"/>
      <c r="GAK164" s="18"/>
      <c r="GAL164" s="18"/>
      <c r="GAM164" s="18"/>
      <c r="GAN164" s="18"/>
      <c r="GAO164" s="18"/>
      <c r="GAP164" s="18"/>
      <c r="GAQ164" s="18"/>
      <c r="GAR164" s="18"/>
      <c r="GAS164" s="18"/>
      <c r="GAT164" s="18"/>
      <c r="GAU164" s="18"/>
      <c r="GAV164" s="18"/>
      <c r="GAW164" s="18"/>
      <c r="GAX164" s="18"/>
      <c r="GAY164" s="18"/>
      <c r="GAZ164" s="18"/>
      <c r="GBA164" s="18"/>
      <c r="GBB164" s="18"/>
      <c r="GBC164" s="18"/>
      <c r="GBD164" s="18"/>
      <c r="GBE164" s="18"/>
      <c r="GBF164" s="18"/>
      <c r="GBG164" s="18"/>
      <c r="GBH164" s="18"/>
      <c r="GBI164" s="18"/>
      <c r="GBJ164" s="18"/>
      <c r="GBK164" s="18"/>
      <c r="GBL164" s="18"/>
      <c r="GBM164" s="18"/>
      <c r="GBN164" s="18"/>
      <c r="GBO164" s="18"/>
      <c r="GBP164" s="18"/>
      <c r="GBQ164" s="18"/>
      <c r="GBR164" s="18"/>
      <c r="GBS164" s="18"/>
      <c r="GBT164" s="18"/>
      <c r="GBU164" s="18"/>
      <c r="GBV164" s="18"/>
      <c r="GBW164" s="18"/>
      <c r="GBX164" s="18"/>
      <c r="GBY164" s="18"/>
      <c r="GBZ164" s="18"/>
      <c r="GCA164" s="18"/>
      <c r="GCB164" s="18"/>
      <c r="GCC164" s="18"/>
      <c r="GCD164" s="18"/>
      <c r="GCE164" s="18"/>
      <c r="GCF164" s="18"/>
      <c r="GCG164" s="18"/>
      <c r="GCH164" s="18"/>
      <c r="GCI164" s="18"/>
      <c r="GCJ164" s="18"/>
      <c r="GCK164" s="18"/>
      <c r="GCL164" s="18"/>
      <c r="GCM164" s="18"/>
      <c r="GCN164" s="18"/>
      <c r="GCO164" s="18"/>
      <c r="GCP164" s="18"/>
      <c r="GCQ164" s="18"/>
      <c r="GCR164" s="18"/>
      <c r="GCS164" s="18"/>
      <c r="GCT164" s="18"/>
      <c r="GCU164" s="18"/>
      <c r="GCV164" s="18"/>
      <c r="GCW164" s="18"/>
      <c r="GCX164" s="18"/>
      <c r="GCY164" s="18"/>
      <c r="GCZ164" s="18"/>
      <c r="GDA164" s="18"/>
      <c r="GDB164" s="18"/>
      <c r="GDC164" s="18"/>
      <c r="GDD164" s="18"/>
      <c r="GDE164" s="18"/>
      <c r="GDF164" s="18"/>
      <c r="GDG164" s="18"/>
      <c r="GDH164" s="18"/>
      <c r="GDI164" s="18"/>
      <c r="GDJ164" s="18"/>
      <c r="GDK164" s="18"/>
      <c r="GDL164" s="18"/>
      <c r="GDM164" s="18"/>
      <c r="GDN164" s="18"/>
      <c r="GDO164" s="18"/>
      <c r="GDP164" s="18"/>
      <c r="GDQ164" s="18"/>
      <c r="GDR164" s="18"/>
      <c r="GDS164" s="18"/>
      <c r="GDT164" s="18"/>
      <c r="GDU164" s="18"/>
      <c r="GDV164" s="18"/>
      <c r="GDW164" s="18"/>
      <c r="GDX164" s="18"/>
      <c r="GDY164" s="18"/>
      <c r="GDZ164" s="18"/>
      <c r="GEA164" s="18"/>
      <c r="GEB164" s="18"/>
      <c r="GEC164" s="18"/>
      <c r="GED164" s="18"/>
      <c r="GEE164" s="18"/>
      <c r="GEF164" s="18"/>
      <c r="GEG164" s="18"/>
      <c r="GEH164" s="18"/>
      <c r="GEI164" s="18"/>
      <c r="GEJ164" s="18"/>
      <c r="GEK164" s="18"/>
      <c r="GEL164" s="18"/>
      <c r="GEM164" s="18"/>
      <c r="GEN164" s="18"/>
      <c r="GEO164" s="18"/>
      <c r="GEP164" s="18"/>
      <c r="GEQ164" s="18"/>
      <c r="GER164" s="18"/>
      <c r="GES164" s="18"/>
      <c r="GET164" s="18"/>
      <c r="GEU164" s="18"/>
      <c r="GEV164" s="18"/>
      <c r="GEW164" s="18"/>
      <c r="GEX164" s="18"/>
      <c r="GEY164" s="18"/>
      <c r="GEZ164" s="18"/>
      <c r="GFA164" s="18"/>
      <c r="GFB164" s="18"/>
      <c r="GFC164" s="18"/>
      <c r="GFD164" s="18"/>
      <c r="GFE164" s="18"/>
      <c r="GFF164" s="18"/>
      <c r="GFG164" s="18"/>
      <c r="GFH164" s="18"/>
      <c r="GFI164" s="18"/>
      <c r="GFJ164" s="18"/>
      <c r="GFK164" s="18"/>
      <c r="GFL164" s="18"/>
      <c r="GFM164" s="18"/>
      <c r="GFN164" s="18"/>
      <c r="GFO164" s="18"/>
      <c r="GFP164" s="18"/>
      <c r="GFQ164" s="18"/>
      <c r="GFR164" s="18"/>
      <c r="GFS164" s="18"/>
      <c r="GFT164" s="18"/>
      <c r="GFU164" s="18"/>
      <c r="GFV164" s="18"/>
      <c r="GFW164" s="18"/>
      <c r="GFX164" s="18"/>
      <c r="GFY164" s="18"/>
      <c r="GFZ164" s="18"/>
      <c r="GGA164" s="18"/>
      <c r="GGB164" s="18"/>
      <c r="GGC164" s="18"/>
      <c r="GGD164" s="18"/>
      <c r="GGE164" s="18"/>
      <c r="GGF164" s="18"/>
      <c r="GGG164" s="18"/>
      <c r="GGH164" s="18"/>
      <c r="GGI164" s="18"/>
      <c r="GGJ164" s="18"/>
      <c r="GGK164" s="18"/>
      <c r="GGL164" s="18"/>
      <c r="GGM164" s="18"/>
      <c r="GGN164" s="18"/>
      <c r="GGO164" s="18"/>
      <c r="GGP164" s="18"/>
      <c r="GGQ164" s="18"/>
      <c r="GGR164" s="18"/>
      <c r="GGS164" s="18"/>
      <c r="GGT164" s="18"/>
      <c r="GGU164" s="18"/>
      <c r="GGV164" s="18"/>
      <c r="GGW164" s="18"/>
      <c r="GGX164" s="18"/>
      <c r="GGY164" s="18"/>
      <c r="GGZ164" s="18"/>
      <c r="GHA164" s="18"/>
      <c r="GHB164" s="18"/>
      <c r="GHC164" s="18"/>
      <c r="GHD164" s="18"/>
      <c r="GHE164" s="18"/>
      <c r="GHF164" s="18"/>
      <c r="GHG164" s="18"/>
      <c r="GHH164" s="18"/>
      <c r="GHI164" s="18"/>
      <c r="GHJ164" s="18"/>
      <c r="GHK164" s="18"/>
      <c r="GHL164" s="18"/>
      <c r="GHM164" s="18"/>
      <c r="GHN164" s="18"/>
      <c r="GHO164" s="18"/>
      <c r="GHP164" s="18"/>
      <c r="GHQ164" s="18"/>
      <c r="GHR164" s="18"/>
      <c r="GHS164" s="18"/>
      <c r="GHT164" s="18"/>
      <c r="GHU164" s="18"/>
      <c r="GHV164" s="18"/>
      <c r="GHW164" s="18"/>
      <c r="GHX164" s="18"/>
      <c r="GHY164" s="18"/>
      <c r="GHZ164" s="18"/>
      <c r="GIA164" s="18"/>
      <c r="GIB164" s="18"/>
      <c r="GIC164" s="18"/>
      <c r="GID164" s="18"/>
      <c r="GIE164" s="18"/>
      <c r="GIF164" s="18"/>
      <c r="GIG164" s="18"/>
      <c r="GIH164" s="18"/>
      <c r="GII164" s="18"/>
      <c r="GIJ164" s="18"/>
      <c r="GIK164" s="18"/>
      <c r="GIL164" s="18"/>
      <c r="GIM164" s="18"/>
      <c r="GIN164" s="18"/>
      <c r="GIO164" s="18"/>
      <c r="GIP164" s="18"/>
      <c r="GIQ164" s="18"/>
      <c r="GIR164" s="18"/>
      <c r="GIS164" s="18"/>
      <c r="GIT164" s="18"/>
      <c r="GIU164" s="18"/>
      <c r="GIV164" s="18"/>
      <c r="GIW164" s="18"/>
      <c r="GIX164" s="18"/>
      <c r="GIY164" s="18"/>
      <c r="GIZ164" s="18"/>
      <c r="GJA164" s="18"/>
      <c r="GJB164" s="18"/>
      <c r="GJC164" s="18"/>
      <c r="GJD164" s="18"/>
      <c r="GJE164" s="18"/>
      <c r="GJF164" s="18"/>
      <c r="GJG164" s="18"/>
      <c r="GJH164" s="18"/>
      <c r="GJI164" s="18"/>
      <c r="GJJ164" s="18"/>
      <c r="GJK164" s="18"/>
      <c r="GJL164" s="18"/>
      <c r="GJM164" s="18"/>
      <c r="GJN164" s="18"/>
      <c r="GJO164" s="18"/>
      <c r="GJP164" s="18"/>
      <c r="GJQ164" s="18"/>
      <c r="GJR164" s="18"/>
      <c r="GJS164" s="18"/>
      <c r="GJT164" s="18"/>
      <c r="GJU164" s="18"/>
      <c r="GJV164" s="18"/>
      <c r="GJW164" s="18"/>
      <c r="GJX164" s="18"/>
      <c r="GJY164" s="18"/>
      <c r="GJZ164" s="18"/>
      <c r="GKA164" s="18"/>
      <c r="GKB164" s="18"/>
      <c r="GKC164" s="18"/>
      <c r="GKD164" s="18"/>
      <c r="GKE164" s="18"/>
      <c r="GKF164" s="18"/>
      <c r="GKG164" s="18"/>
      <c r="GKH164" s="18"/>
      <c r="GKI164" s="18"/>
      <c r="GKJ164" s="18"/>
      <c r="GKK164" s="18"/>
      <c r="GKL164" s="18"/>
      <c r="GKM164" s="18"/>
      <c r="GKN164" s="18"/>
      <c r="GKO164" s="18"/>
      <c r="GKP164" s="18"/>
      <c r="GKQ164" s="18"/>
      <c r="GKR164" s="18"/>
      <c r="GKS164" s="18"/>
      <c r="GKT164" s="18"/>
      <c r="GKU164" s="18"/>
      <c r="GKV164" s="18"/>
      <c r="GKW164" s="18"/>
      <c r="GKX164" s="18"/>
      <c r="GKY164" s="18"/>
      <c r="GKZ164" s="18"/>
      <c r="GLA164" s="18"/>
      <c r="GLB164" s="18"/>
      <c r="GLC164" s="18"/>
      <c r="GLD164" s="18"/>
      <c r="GLE164" s="18"/>
      <c r="GLF164" s="18"/>
      <c r="GLG164" s="18"/>
      <c r="GLH164" s="18"/>
      <c r="GLI164" s="18"/>
      <c r="GLJ164" s="18"/>
      <c r="GLK164" s="18"/>
      <c r="GLL164" s="18"/>
      <c r="GLM164" s="18"/>
      <c r="GLN164" s="18"/>
      <c r="GLO164" s="18"/>
      <c r="GLP164" s="18"/>
      <c r="GLQ164" s="18"/>
      <c r="GLR164" s="18"/>
      <c r="GLS164" s="18"/>
      <c r="GLT164" s="18"/>
      <c r="GLU164" s="18"/>
      <c r="GLV164" s="18"/>
      <c r="GLW164" s="18"/>
      <c r="GLX164" s="18"/>
      <c r="GLY164" s="18"/>
      <c r="GLZ164" s="18"/>
      <c r="GMA164" s="18"/>
      <c r="GMB164" s="18"/>
      <c r="GMC164" s="18"/>
      <c r="GMD164" s="18"/>
      <c r="GME164" s="18"/>
      <c r="GMF164" s="18"/>
      <c r="GMG164" s="18"/>
      <c r="GMH164" s="18"/>
      <c r="GMI164" s="18"/>
      <c r="GMJ164" s="18"/>
      <c r="GMK164" s="18"/>
      <c r="GML164" s="18"/>
      <c r="GMM164" s="18"/>
      <c r="GMN164" s="18"/>
      <c r="GMO164" s="18"/>
      <c r="GMP164" s="18"/>
      <c r="GMQ164" s="18"/>
      <c r="GMR164" s="18"/>
      <c r="GMS164" s="18"/>
      <c r="GMT164" s="18"/>
      <c r="GMU164" s="18"/>
      <c r="GMV164" s="18"/>
      <c r="GMW164" s="18"/>
      <c r="GMX164" s="18"/>
      <c r="GMY164" s="18"/>
      <c r="GMZ164" s="18"/>
      <c r="GNA164" s="18"/>
      <c r="GNB164" s="18"/>
      <c r="GNC164" s="18"/>
      <c r="GND164" s="18"/>
      <c r="GNE164" s="18"/>
      <c r="GNF164" s="18"/>
      <c r="GNG164" s="18"/>
      <c r="GNH164" s="18"/>
      <c r="GNI164" s="18"/>
      <c r="GNJ164" s="18"/>
      <c r="GNK164" s="18"/>
      <c r="GNL164" s="18"/>
      <c r="GNM164" s="18"/>
      <c r="GNN164" s="18"/>
      <c r="GNO164" s="18"/>
      <c r="GNP164" s="18"/>
      <c r="GNQ164" s="18"/>
      <c r="GNR164" s="18"/>
      <c r="GNS164" s="18"/>
      <c r="GNT164" s="18"/>
      <c r="GNU164" s="18"/>
      <c r="GNV164" s="18"/>
      <c r="GNW164" s="18"/>
      <c r="GNX164" s="18"/>
      <c r="GNY164" s="18"/>
      <c r="GNZ164" s="18"/>
      <c r="GOA164" s="18"/>
      <c r="GOB164" s="18"/>
      <c r="GOC164" s="18"/>
      <c r="GOD164" s="18"/>
      <c r="GOE164" s="18"/>
      <c r="GOF164" s="18"/>
      <c r="GOG164" s="18"/>
      <c r="GOH164" s="18"/>
      <c r="GOI164" s="18"/>
      <c r="GOJ164" s="18"/>
      <c r="GOK164" s="18"/>
      <c r="GOL164" s="18"/>
      <c r="GOM164" s="18"/>
      <c r="GON164" s="18"/>
      <c r="GOO164" s="18"/>
      <c r="GOP164" s="18"/>
      <c r="GOQ164" s="18"/>
      <c r="GOR164" s="18"/>
      <c r="GOS164" s="18"/>
      <c r="GOT164" s="18"/>
      <c r="GOU164" s="18"/>
      <c r="GOV164" s="18"/>
      <c r="GOW164" s="18"/>
      <c r="GOX164" s="18"/>
      <c r="GOY164" s="18"/>
      <c r="GOZ164" s="18"/>
      <c r="GPA164" s="18"/>
      <c r="GPB164" s="18"/>
      <c r="GPC164" s="18"/>
      <c r="GPD164" s="18"/>
      <c r="GPE164" s="18"/>
      <c r="GPF164" s="18"/>
      <c r="GPG164" s="18"/>
      <c r="GPH164" s="18"/>
      <c r="GPI164" s="18"/>
      <c r="GPJ164" s="18"/>
      <c r="GPK164" s="18"/>
      <c r="GPL164" s="18"/>
      <c r="GPM164" s="18"/>
      <c r="GPN164" s="18"/>
      <c r="GPO164" s="18"/>
      <c r="GPP164" s="18"/>
      <c r="GPQ164" s="18"/>
      <c r="GPR164" s="18"/>
      <c r="GPS164" s="18"/>
      <c r="GPT164" s="18"/>
      <c r="GPU164" s="18"/>
      <c r="GPV164" s="18"/>
      <c r="GPW164" s="18"/>
      <c r="GPX164" s="18"/>
      <c r="GPY164" s="18"/>
      <c r="GPZ164" s="18"/>
      <c r="GQA164" s="18"/>
      <c r="GQB164" s="18"/>
      <c r="GQC164" s="18"/>
      <c r="GQD164" s="18"/>
      <c r="GQE164" s="18"/>
      <c r="GQF164" s="18"/>
      <c r="GQG164" s="18"/>
      <c r="GQH164" s="18"/>
      <c r="GQI164" s="18"/>
      <c r="GQJ164" s="18"/>
      <c r="GQK164" s="18"/>
      <c r="GQL164" s="18"/>
      <c r="GQM164" s="18"/>
      <c r="GQN164" s="18"/>
      <c r="GQO164" s="18"/>
      <c r="GQP164" s="18"/>
      <c r="GQQ164" s="18"/>
      <c r="GQR164" s="18"/>
      <c r="GQS164" s="18"/>
      <c r="GQT164" s="18"/>
      <c r="GQU164" s="18"/>
      <c r="GQV164" s="18"/>
      <c r="GQW164" s="18"/>
      <c r="GQX164" s="18"/>
      <c r="GQY164" s="18"/>
      <c r="GQZ164" s="18"/>
      <c r="GRA164" s="18"/>
      <c r="GRB164" s="18"/>
      <c r="GRC164" s="18"/>
      <c r="GRD164" s="18"/>
      <c r="GRE164" s="18"/>
      <c r="GRF164" s="18"/>
      <c r="GRG164" s="18"/>
      <c r="GRH164" s="18"/>
      <c r="GRI164" s="18"/>
      <c r="GRJ164" s="18"/>
      <c r="GRK164" s="18"/>
      <c r="GRL164" s="18"/>
      <c r="GRM164" s="18"/>
      <c r="GRN164" s="18"/>
      <c r="GRO164" s="18"/>
      <c r="GRP164" s="18"/>
      <c r="GRQ164" s="18"/>
      <c r="GRR164" s="18"/>
      <c r="GRS164" s="18"/>
      <c r="GRT164" s="18"/>
      <c r="GRU164" s="18"/>
      <c r="GRV164" s="18"/>
      <c r="GRW164" s="18"/>
      <c r="GRX164" s="18"/>
      <c r="GRY164" s="18"/>
      <c r="GRZ164" s="18"/>
      <c r="GSA164" s="18"/>
      <c r="GSB164" s="18"/>
      <c r="GSC164" s="18"/>
      <c r="GSD164" s="18"/>
      <c r="GSE164" s="18"/>
      <c r="GSF164" s="18"/>
      <c r="GSG164" s="18"/>
      <c r="GSH164" s="18"/>
      <c r="GSI164" s="18"/>
      <c r="GSJ164" s="18"/>
      <c r="GSK164" s="18"/>
      <c r="GSL164" s="18"/>
      <c r="GSM164" s="18"/>
      <c r="GSN164" s="18"/>
      <c r="GSO164" s="18"/>
      <c r="GSP164" s="18"/>
      <c r="GSQ164" s="18"/>
      <c r="GSR164" s="18"/>
      <c r="GSS164" s="18"/>
      <c r="GST164" s="18"/>
      <c r="GSU164" s="18"/>
      <c r="GSV164" s="18"/>
      <c r="GSW164" s="18"/>
      <c r="GSX164" s="18"/>
      <c r="GSY164" s="18"/>
      <c r="GSZ164" s="18"/>
      <c r="GTA164" s="18"/>
      <c r="GTB164" s="18"/>
      <c r="GTC164" s="18"/>
      <c r="GTD164" s="18"/>
      <c r="GTE164" s="18"/>
      <c r="GTF164" s="18"/>
      <c r="GTG164" s="18"/>
      <c r="GTH164" s="18"/>
      <c r="GTI164" s="18"/>
      <c r="GTJ164" s="18"/>
      <c r="GTK164" s="18"/>
      <c r="GTL164" s="18"/>
      <c r="GTM164" s="18"/>
      <c r="GTN164" s="18"/>
      <c r="GTO164" s="18"/>
      <c r="GTP164" s="18"/>
      <c r="GTQ164" s="18"/>
      <c r="GTR164" s="18"/>
      <c r="GTS164" s="18"/>
      <c r="GTT164" s="18"/>
      <c r="GTU164" s="18"/>
      <c r="GTV164" s="18"/>
      <c r="GTW164" s="18"/>
      <c r="GTX164" s="18"/>
      <c r="GTY164" s="18"/>
      <c r="GTZ164" s="18"/>
      <c r="GUA164" s="18"/>
      <c r="GUB164" s="18"/>
      <c r="GUC164" s="18"/>
      <c r="GUD164" s="18"/>
      <c r="GUE164" s="18"/>
      <c r="GUF164" s="18"/>
      <c r="GUG164" s="18"/>
      <c r="GUH164" s="18"/>
      <c r="GUI164" s="18"/>
      <c r="GUJ164" s="18"/>
      <c r="GUK164" s="18"/>
      <c r="GUL164" s="18"/>
      <c r="GUM164" s="18"/>
      <c r="GUN164" s="18"/>
      <c r="GUO164" s="18"/>
      <c r="GUP164" s="18"/>
      <c r="GUQ164" s="18"/>
      <c r="GUR164" s="18"/>
      <c r="GUS164" s="18"/>
      <c r="GUT164" s="18"/>
      <c r="GUU164" s="18"/>
      <c r="GUV164" s="18"/>
      <c r="GUW164" s="18"/>
      <c r="GUX164" s="18"/>
      <c r="GUY164" s="18"/>
      <c r="GUZ164" s="18"/>
      <c r="GVA164" s="18"/>
      <c r="GVB164" s="18"/>
      <c r="GVC164" s="18"/>
      <c r="GVD164" s="18"/>
      <c r="GVE164" s="18"/>
      <c r="GVF164" s="18"/>
      <c r="GVG164" s="18"/>
      <c r="GVH164" s="18"/>
      <c r="GVI164" s="18"/>
      <c r="GVJ164" s="18"/>
      <c r="GVK164" s="18"/>
      <c r="GVL164" s="18"/>
      <c r="GVM164" s="18"/>
      <c r="GVN164" s="18"/>
      <c r="GVO164" s="18"/>
      <c r="GVP164" s="18"/>
      <c r="GVQ164" s="18"/>
      <c r="GVR164" s="18"/>
      <c r="GVS164" s="18"/>
      <c r="GVT164" s="18"/>
      <c r="GVU164" s="18"/>
      <c r="GVV164" s="18"/>
      <c r="GVW164" s="18"/>
      <c r="GVX164" s="18"/>
      <c r="GVY164" s="18"/>
      <c r="GVZ164" s="18"/>
      <c r="GWA164" s="18"/>
      <c r="GWB164" s="18"/>
      <c r="GWC164" s="18"/>
      <c r="GWD164" s="18"/>
      <c r="GWE164" s="18"/>
      <c r="GWF164" s="18"/>
      <c r="GWG164" s="18"/>
      <c r="GWH164" s="18"/>
      <c r="GWI164" s="18"/>
      <c r="GWJ164" s="18"/>
      <c r="GWK164" s="18"/>
      <c r="GWL164" s="18"/>
      <c r="GWM164" s="18"/>
      <c r="GWN164" s="18"/>
      <c r="GWO164" s="18"/>
      <c r="GWP164" s="18"/>
      <c r="GWQ164" s="18"/>
      <c r="GWR164" s="18"/>
      <c r="GWS164" s="18"/>
      <c r="GWT164" s="18"/>
      <c r="GWU164" s="18"/>
      <c r="GWV164" s="18"/>
      <c r="GWW164" s="18"/>
      <c r="GWX164" s="18"/>
      <c r="GWY164" s="18"/>
      <c r="GWZ164" s="18"/>
      <c r="GXA164" s="18"/>
      <c r="GXB164" s="18"/>
      <c r="GXC164" s="18"/>
      <c r="GXD164" s="18"/>
      <c r="GXE164" s="18"/>
      <c r="GXF164" s="18"/>
      <c r="GXG164" s="18"/>
      <c r="GXH164" s="18"/>
      <c r="GXI164" s="18"/>
      <c r="GXJ164" s="18"/>
      <c r="GXK164" s="18"/>
      <c r="GXL164" s="18"/>
      <c r="GXM164" s="18"/>
      <c r="GXN164" s="18"/>
      <c r="GXO164" s="18"/>
      <c r="GXP164" s="18"/>
      <c r="GXQ164" s="18"/>
      <c r="GXR164" s="18"/>
      <c r="GXS164" s="18"/>
      <c r="GXT164" s="18"/>
      <c r="GXU164" s="18"/>
      <c r="GXV164" s="18"/>
      <c r="GXW164" s="18"/>
      <c r="GXX164" s="18"/>
      <c r="GXY164" s="18"/>
      <c r="GXZ164" s="18"/>
      <c r="GYA164" s="18"/>
      <c r="GYB164" s="18"/>
      <c r="GYC164" s="18"/>
      <c r="GYD164" s="18"/>
      <c r="GYE164" s="18"/>
      <c r="GYF164" s="18"/>
      <c r="GYG164" s="18"/>
      <c r="GYH164" s="18"/>
      <c r="GYI164" s="18"/>
      <c r="GYJ164" s="18"/>
      <c r="GYK164" s="18"/>
      <c r="GYL164" s="18"/>
      <c r="GYM164" s="18"/>
      <c r="GYN164" s="18"/>
      <c r="GYO164" s="18"/>
      <c r="GYP164" s="18"/>
      <c r="GYQ164" s="18"/>
      <c r="GYR164" s="18"/>
      <c r="GYS164" s="18"/>
      <c r="GYT164" s="18"/>
      <c r="GYU164" s="18"/>
      <c r="GYV164" s="18"/>
      <c r="GYW164" s="18"/>
      <c r="GYX164" s="18"/>
      <c r="GYY164" s="18"/>
      <c r="GYZ164" s="18"/>
      <c r="GZA164" s="18"/>
      <c r="GZB164" s="18"/>
      <c r="GZC164" s="18"/>
      <c r="GZD164" s="18"/>
      <c r="GZE164" s="18"/>
      <c r="GZF164" s="18"/>
      <c r="GZG164" s="18"/>
      <c r="GZH164" s="18"/>
      <c r="GZI164" s="18"/>
      <c r="GZJ164" s="18"/>
      <c r="GZK164" s="18"/>
      <c r="GZL164" s="18"/>
      <c r="GZM164" s="18"/>
      <c r="GZN164" s="18"/>
      <c r="GZO164" s="18"/>
      <c r="GZP164" s="18"/>
      <c r="GZQ164" s="18"/>
      <c r="GZR164" s="18"/>
      <c r="GZS164" s="18"/>
      <c r="GZT164" s="18"/>
      <c r="GZU164" s="18"/>
      <c r="GZV164" s="18"/>
      <c r="GZW164" s="18"/>
      <c r="GZX164" s="18"/>
      <c r="GZY164" s="18"/>
      <c r="GZZ164" s="18"/>
      <c r="HAA164" s="18"/>
      <c r="HAB164" s="18"/>
      <c r="HAC164" s="18"/>
      <c r="HAD164" s="18"/>
      <c r="HAE164" s="18"/>
      <c r="HAF164" s="18"/>
      <c r="HAG164" s="18"/>
      <c r="HAH164" s="18"/>
      <c r="HAI164" s="18"/>
      <c r="HAJ164" s="18"/>
      <c r="HAK164" s="18"/>
      <c r="HAL164" s="18"/>
      <c r="HAM164" s="18"/>
      <c r="HAN164" s="18"/>
      <c r="HAO164" s="18"/>
      <c r="HAP164" s="18"/>
      <c r="HAQ164" s="18"/>
      <c r="HAR164" s="18"/>
      <c r="HAS164" s="18"/>
      <c r="HAT164" s="18"/>
      <c r="HAU164" s="18"/>
      <c r="HAV164" s="18"/>
      <c r="HAW164" s="18"/>
      <c r="HAX164" s="18"/>
      <c r="HAY164" s="18"/>
      <c r="HAZ164" s="18"/>
      <c r="HBA164" s="18"/>
      <c r="HBB164" s="18"/>
      <c r="HBC164" s="18"/>
      <c r="HBD164" s="18"/>
      <c r="HBE164" s="18"/>
      <c r="HBF164" s="18"/>
      <c r="HBG164" s="18"/>
      <c r="HBH164" s="18"/>
      <c r="HBI164" s="18"/>
      <c r="HBJ164" s="18"/>
      <c r="HBK164" s="18"/>
      <c r="HBL164" s="18"/>
      <c r="HBM164" s="18"/>
      <c r="HBN164" s="18"/>
      <c r="HBO164" s="18"/>
      <c r="HBP164" s="18"/>
      <c r="HBQ164" s="18"/>
      <c r="HBR164" s="18"/>
      <c r="HBS164" s="18"/>
      <c r="HBT164" s="18"/>
      <c r="HBU164" s="18"/>
      <c r="HBV164" s="18"/>
      <c r="HBW164" s="18"/>
      <c r="HBX164" s="18"/>
      <c r="HBY164" s="18"/>
      <c r="HBZ164" s="18"/>
      <c r="HCA164" s="18"/>
      <c r="HCB164" s="18"/>
      <c r="HCC164" s="18"/>
      <c r="HCD164" s="18"/>
      <c r="HCE164" s="18"/>
      <c r="HCF164" s="18"/>
      <c r="HCG164" s="18"/>
      <c r="HCH164" s="18"/>
      <c r="HCI164" s="18"/>
      <c r="HCJ164" s="18"/>
      <c r="HCK164" s="18"/>
      <c r="HCL164" s="18"/>
      <c r="HCM164" s="18"/>
      <c r="HCN164" s="18"/>
      <c r="HCO164" s="18"/>
      <c r="HCP164" s="18"/>
      <c r="HCQ164" s="18"/>
      <c r="HCR164" s="18"/>
      <c r="HCS164" s="18"/>
      <c r="HCT164" s="18"/>
      <c r="HCU164" s="18"/>
      <c r="HCV164" s="18"/>
      <c r="HCW164" s="18"/>
      <c r="HCX164" s="18"/>
      <c r="HCY164" s="18"/>
      <c r="HCZ164" s="18"/>
      <c r="HDA164" s="18"/>
      <c r="HDB164" s="18"/>
      <c r="HDC164" s="18"/>
      <c r="HDD164" s="18"/>
      <c r="HDE164" s="18"/>
      <c r="HDF164" s="18"/>
      <c r="HDG164" s="18"/>
      <c r="HDH164" s="18"/>
      <c r="HDI164" s="18"/>
      <c r="HDJ164" s="18"/>
      <c r="HDK164" s="18"/>
      <c r="HDL164" s="18"/>
      <c r="HDM164" s="18"/>
      <c r="HDN164" s="18"/>
      <c r="HDO164" s="18"/>
      <c r="HDP164" s="18"/>
      <c r="HDQ164" s="18"/>
      <c r="HDR164" s="18"/>
      <c r="HDS164" s="18"/>
      <c r="HDT164" s="18"/>
      <c r="HDU164" s="18"/>
      <c r="HDV164" s="18"/>
      <c r="HDW164" s="18"/>
      <c r="HDX164" s="18"/>
      <c r="HDY164" s="18"/>
      <c r="HDZ164" s="18"/>
      <c r="HEA164" s="18"/>
      <c r="HEB164" s="18"/>
      <c r="HEC164" s="18"/>
      <c r="HED164" s="18"/>
      <c r="HEE164" s="18"/>
      <c r="HEF164" s="18"/>
      <c r="HEG164" s="18"/>
      <c r="HEH164" s="18"/>
      <c r="HEI164" s="18"/>
      <c r="HEJ164" s="18"/>
      <c r="HEK164" s="18"/>
      <c r="HEL164" s="18"/>
      <c r="HEM164" s="18"/>
      <c r="HEN164" s="18"/>
      <c r="HEO164" s="18"/>
      <c r="HEP164" s="18"/>
      <c r="HEQ164" s="18"/>
      <c r="HER164" s="18"/>
      <c r="HES164" s="18"/>
      <c r="HET164" s="18"/>
      <c r="HEU164" s="18"/>
      <c r="HEV164" s="18"/>
      <c r="HEW164" s="18"/>
      <c r="HEX164" s="18"/>
      <c r="HEY164" s="18"/>
      <c r="HEZ164" s="18"/>
      <c r="HFA164" s="18"/>
      <c r="HFB164" s="18"/>
      <c r="HFC164" s="18"/>
      <c r="HFD164" s="18"/>
      <c r="HFE164" s="18"/>
      <c r="HFF164" s="18"/>
      <c r="HFG164" s="18"/>
      <c r="HFH164" s="18"/>
      <c r="HFI164" s="18"/>
      <c r="HFJ164" s="18"/>
      <c r="HFK164" s="18"/>
      <c r="HFL164" s="18"/>
      <c r="HFM164" s="18"/>
      <c r="HFN164" s="18"/>
      <c r="HFO164" s="18"/>
      <c r="HFP164" s="18"/>
      <c r="HFQ164" s="18"/>
      <c r="HFR164" s="18"/>
      <c r="HFS164" s="18"/>
      <c r="HFT164" s="18"/>
      <c r="HFU164" s="18"/>
      <c r="HFV164" s="18"/>
      <c r="HFW164" s="18"/>
      <c r="HFX164" s="18"/>
      <c r="HFY164" s="18"/>
      <c r="HFZ164" s="18"/>
      <c r="HGA164" s="18"/>
      <c r="HGB164" s="18"/>
      <c r="HGC164" s="18"/>
      <c r="HGD164" s="18"/>
      <c r="HGE164" s="18"/>
      <c r="HGF164" s="18"/>
      <c r="HGG164" s="18"/>
      <c r="HGH164" s="18"/>
      <c r="HGI164" s="18"/>
      <c r="HGJ164" s="18"/>
      <c r="HGK164" s="18"/>
      <c r="HGL164" s="18"/>
      <c r="HGM164" s="18"/>
      <c r="HGN164" s="18"/>
      <c r="HGO164" s="18"/>
      <c r="HGP164" s="18"/>
      <c r="HGQ164" s="18"/>
      <c r="HGR164" s="18"/>
      <c r="HGS164" s="18"/>
      <c r="HGT164" s="18"/>
      <c r="HGU164" s="18"/>
      <c r="HGV164" s="18"/>
      <c r="HGW164" s="18"/>
      <c r="HGX164" s="18"/>
      <c r="HGY164" s="18"/>
      <c r="HGZ164" s="18"/>
      <c r="HHA164" s="18"/>
      <c r="HHB164" s="18"/>
      <c r="HHC164" s="18"/>
      <c r="HHD164" s="18"/>
      <c r="HHE164" s="18"/>
      <c r="HHF164" s="18"/>
      <c r="HHG164" s="18"/>
      <c r="HHH164" s="18"/>
      <c r="HHI164" s="18"/>
      <c r="HHJ164" s="18"/>
      <c r="HHK164" s="18"/>
      <c r="HHL164" s="18"/>
      <c r="HHM164" s="18"/>
      <c r="HHN164" s="18"/>
      <c r="HHO164" s="18"/>
      <c r="HHP164" s="18"/>
      <c r="HHQ164" s="18"/>
      <c r="HHR164" s="18"/>
      <c r="HHS164" s="18"/>
      <c r="HHT164" s="18"/>
      <c r="HHU164" s="18"/>
      <c r="HHV164" s="18"/>
      <c r="HHW164" s="18"/>
      <c r="HHX164" s="18"/>
      <c r="HHY164" s="18"/>
      <c r="HHZ164" s="18"/>
      <c r="HIA164" s="18"/>
      <c r="HIB164" s="18"/>
      <c r="HIC164" s="18"/>
      <c r="HID164" s="18"/>
      <c r="HIE164" s="18"/>
      <c r="HIF164" s="18"/>
      <c r="HIG164" s="18"/>
      <c r="HIH164" s="18"/>
      <c r="HII164" s="18"/>
      <c r="HIJ164" s="18"/>
      <c r="HIK164" s="18"/>
      <c r="HIL164" s="18"/>
      <c r="HIM164" s="18"/>
      <c r="HIN164" s="18"/>
      <c r="HIO164" s="18"/>
      <c r="HIP164" s="18"/>
      <c r="HIQ164" s="18"/>
      <c r="HIR164" s="18"/>
      <c r="HIS164" s="18"/>
      <c r="HIT164" s="18"/>
      <c r="HIU164" s="18"/>
      <c r="HIV164" s="18"/>
      <c r="HIW164" s="18"/>
      <c r="HIX164" s="18"/>
      <c r="HIY164" s="18"/>
      <c r="HIZ164" s="18"/>
      <c r="HJA164" s="18"/>
      <c r="HJB164" s="18"/>
      <c r="HJC164" s="18"/>
      <c r="HJD164" s="18"/>
      <c r="HJE164" s="18"/>
      <c r="HJF164" s="18"/>
      <c r="HJG164" s="18"/>
      <c r="HJH164" s="18"/>
      <c r="HJI164" s="18"/>
      <c r="HJJ164" s="18"/>
      <c r="HJK164" s="18"/>
      <c r="HJL164" s="18"/>
      <c r="HJM164" s="18"/>
      <c r="HJN164" s="18"/>
      <c r="HJO164" s="18"/>
      <c r="HJP164" s="18"/>
      <c r="HJQ164" s="18"/>
      <c r="HJR164" s="18"/>
      <c r="HJS164" s="18"/>
      <c r="HJT164" s="18"/>
      <c r="HJU164" s="18"/>
      <c r="HJV164" s="18"/>
      <c r="HJW164" s="18"/>
      <c r="HJX164" s="18"/>
      <c r="HJY164" s="18"/>
      <c r="HJZ164" s="18"/>
      <c r="HKA164" s="18"/>
      <c r="HKB164" s="18"/>
      <c r="HKC164" s="18"/>
      <c r="HKD164" s="18"/>
      <c r="HKE164" s="18"/>
      <c r="HKF164" s="18"/>
      <c r="HKG164" s="18"/>
      <c r="HKH164" s="18"/>
      <c r="HKI164" s="18"/>
      <c r="HKJ164" s="18"/>
      <c r="HKK164" s="18"/>
      <c r="HKL164" s="18"/>
      <c r="HKM164" s="18"/>
      <c r="HKN164" s="18"/>
      <c r="HKO164" s="18"/>
      <c r="HKP164" s="18"/>
      <c r="HKQ164" s="18"/>
      <c r="HKR164" s="18"/>
      <c r="HKS164" s="18"/>
      <c r="HKT164" s="18"/>
      <c r="HKU164" s="18"/>
      <c r="HKV164" s="18"/>
      <c r="HKW164" s="18"/>
      <c r="HKX164" s="18"/>
      <c r="HKY164" s="18"/>
      <c r="HKZ164" s="18"/>
      <c r="HLA164" s="18"/>
      <c r="HLB164" s="18"/>
      <c r="HLC164" s="18"/>
      <c r="HLD164" s="18"/>
      <c r="HLE164" s="18"/>
      <c r="HLF164" s="18"/>
      <c r="HLG164" s="18"/>
      <c r="HLH164" s="18"/>
      <c r="HLI164" s="18"/>
      <c r="HLJ164" s="18"/>
      <c r="HLK164" s="18"/>
      <c r="HLL164" s="18"/>
      <c r="HLM164" s="18"/>
      <c r="HLN164" s="18"/>
      <c r="HLO164" s="18"/>
      <c r="HLP164" s="18"/>
      <c r="HLQ164" s="18"/>
      <c r="HLR164" s="18"/>
      <c r="HLS164" s="18"/>
      <c r="HLT164" s="18"/>
      <c r="HLU164" s="18"/>
      <c r="HLV164" s="18"/>
      <c r="HLW164" s="18"/>
      <c r="HLX164" s="18"/>
      <c r="HLY164" s="18"/>
      <c r="HLZ164" s="18"/>
      <c r="HMA164" s="18"/>
      <c r="HMB164" s="18"/>
      <c r="HMC164" s="18"/>
      <c r="HMD164" s="18"/>
      <c r="HME164" s="18"/>
      <c r="HMF164" s="18"/>
      <c r="HMG164" s="18"/>
      <c r="HMH164" s="18"/>
      <c r="HMI164" s="18"/>
      <c r="HMJ164" s="18"/>
      <c r="HMK164" s="18"/>
      <c r="HML164" s="18"/>
      <c r="HMM164" s="18"/>
      <c r="HMN164" s="18"/>
      <c r="HMO164" s="18"/>
      <c r="HMP164" s="18"/>
      <c r="HMQ164" s="18"/>
      <c r="HMR164" s="18"/>
      <c r="HMS164" s="18"/>
      <c r="HMT164" s="18"/>
      <c r="HMU164" s="18"/>
      <c r="HMV164" s="18"/>
      <c r="HMW164" s="18"/>
      <c r="HMX164" s="18"/>
      <c r="HMY164" s="18"/>
      <c r="HMZ164" s="18"/>
      <c r="HNA164" s="18"/>
      <c r="HNB164" s="18"/>
      <c r="HNC164" s="18"/>
      <c r="HND164" s="18"/>
      <c r="HNE164" s="18"/>
      <c r="HNF164" s="18"/>
      <c r="HNG164" s="18"/>
      <c r="HNH164" s="18"/>
      <c r="HNI164" s="18"/>
      <c r="HNJ164" s="18"/>
      <c r="HNK164" s="18"/>
      <c r="HNL164" s="18"/>
      <c r="HNM164" s="18"/>
      <c r="HNN164" s="18"/>
      <c r="HNO164" s="18"/>
      <c r="HNP164" s="18"/>
      <c r="HNQ164" s="18"/>
      <c r="HNR164" s="18"/>
      <c r="HNS164" s="18"/>
      <c r="HNT164" s="18"/>
      <c r="HNU164" s="18"/>
      <c r="HNV164" s="18"/>
      <c r="HNW164" s="18"/>
      <c r="HNX164" s="18"/>
      <c r="HNY164" s="18"/>
      <c r="HNZ164" s="18"/>
      <c r="HOA164" s="18"/>
      <c r="HOB164" s="18"/>
      <c r="HOC164" s="18"/>
      <c r="HOD164" s="18"/>
      <c r="HOE164" s="18"/>
      <c r="HOF164" s="18"/>
      <c r="HOG164" s="18"/>
      <c r="HOH164" s="18"/>
      <c r="HOI164" s="18"/>
      <c r="HOJ164" s="18"/>
      <c r="HOK164" s="18"/>
      <c r="HOL164" s="18"/>
      <c r="HOM164" s="18"/>
      <c r="HON164" s="18"/>
      <c r="HOO164" s="18"/>
      <c r="HOP164" s="18"/>
      <c r="HOQ164" s="18"/>
      <c r="HOR164" s="18"/>
      <c r="HOS164" s="18"/>
      <c r="HOT164" s="18"/>
      <c r="HOU164" s="18"/>
      <c r="HOV164" s="18"/>
      <c r="HOW164" s="18"/>
      <c r="HOX164" s="18"/>
      <c r="HOY164" s="18"/>
      <c r="HOZ164" s="18"/>
      <c r="HPA164" s="18"/>
      <c r="HPB164" s="18"/>
      <c r="HPC164" s="18"/>
      <c r="HPD164" s="18"/>
      <c r="HPE164" s="18"/>
      <c r="HPF164" s="18"/>
      <c r="HPG164" s="18"/>
      <c r="HPH164" s="18"/>
      <c r="HPI164" s="18"/>
      <c r="HPJ164" s="18"/>
      <c r="HPK164" s="18"/>
      <c r="HPL164" s="18"/>
      <c r="HPM164" s="18"/>
      <c r="HPN164" s="18"/>
      <c r="HPO164" s="18"/>
      <c r="HPP164" s="18"/>
      <c r="HPQ164" s="18"/>
      <c r="HPR164" s="18"/>
      <c r="HPS164" s="18"/>
      <c r="HPT164" s="18"/>
      <c r="HPU164" s="18"/>
      <c r="HPV164" s="18"/>
      <c r="HPW164" s="18"/>
      <c r="HPX164" s="18"/>
      <c r="HPY164" s="18"/>
      <c r="HPZ164" s="18"/>
      <c r="HQA164" s="18"/>
      <c r="HQB164" s="18"/>
      <c r="HQC164" s="18"/>
      <c r="HQD164" s="18"/>
      <c r="HQE164" s="18"/>
      <c r="HQF164" s="18"/>
      <c r="HQG164" s="18"/>
      <c r="HQH164" s="18"/>
      <c r="HQI164" s="18"/>
      <c r="HQJ164" s="18"/>
      <c r="HQK164" s="18"/>
      <c r="HQL164" s="18"/>
      <c r="HQM164" s="18"/>
      <c r="HQN164" s="18"/>
      <c r="HQO164" s="18"/>
      <c r="HQP164" s="18"/>
      <c r="HQQ164" s="18"/>
      <c r="HQR164" s="18"/>
      <c r="HQS164" s="18"/>
      <c r="HQT164" s="18"/>
      <c r="HQU164" s="18"/>
      <c r="HQV164" s="18"/>
      <c r="HQW164" s="18"/>
      <c r="HQX164" s="18"/>
      <c r="HQY164" s="18"/>
      <c r="HQZ164" s="18"/>
      <c r="HRA164" s="18"/>
      <c r="HRB164" s="18"/>
      <c r="HRC164" s="18"/>
      <c r="HRD164" s="18"/>
      <c r="HRE164" s="18"/>
      <c r="HRF164" s="18"/>
      <c r="HRG164" s="18"/>
      <c r="HRH164" s="18"/>
      <c r="HRI164" s="18"/>
      <c r="HRJ164" s="18"/>
      <c r="HRK164" s="18"/>
      <c r="HRL164" s="18"/>
      <c r="HRM164" s="18"/>
      <c r="HRN164" s="18"/>
      <c r="HRO164" s="18"/>
      <c r="HRP164" s="18"/>
      <c r="HRQ164" s="18"/>
      <c r="HRR164" s="18"/>
      <c r="HRS164" s="18"/>
      <c r="HRT164" s="18"/>
      <c r="HRU164" s="18"/>
      <c r="HRV164" s="18"/>
      <c r="HRW164" s="18"/>
      <c r="HRX164" s="18"/>
      <c r="HRY164" s="18"/>
      <c r="HRZ164" s="18"/>
      <c r="HSA164" s="18"/>
      <c r="HSB164" s="18"/>
      <c r="HSC164" s="18"/>
      <c r="HSD164" s="18"/>
      <c r="HSE164" s="18"/>
      <c r="HSF164" s="18"/>
      <c r="HSG164" s="18"/>
      <c r="HSH164" s="18"/>
      <c r="HSI164" s="18"/>
      <c r="HSJ164" s="18"/>
      <c r="HSK164" s="18"/>
      <c r="HSL164" s="18"/>
      <c r="HSM164" s="18"/>
      <c r="HSN164" s="18"/>
      <c r="HSO164" s="18"/>
      <c r="HSP164" s="18"/>
      <c r="HSQ164" s="18"/>
      <c r="HSR164" s="18"/>
      <c r="HSS164" s="18"/>
      <c r="HST164" s="18"/>
      <c r="HSU164" s="18"/>
      <c r="HSV164" s="18"/>
      <c r="HSW164" s="18"/>
      <c r="HSX164" s="18"/>
      <c r="HSY164" s="18"/>
      <c r="HSZ164" s="18"/>
      <c r="HTA164" s="18"/>
      <c r="HTB164" s="18"/>
      <c r="HTC164" s="18"/>
      <c r="HTD164" s="18"/>
      <c r="HTE164" s="18"/>
      <c r="HTF164" s="18"/>
      <c r="HTG164" s="18"/>
      <c r="HTH164" s="18"/>
      <c r="HTI164" s="18"/>
      <c r="HTJ164" s="18"/>
      <c r="HTK164" s="18"/>
      <c r="HTL164" s="18"/>
      <c r="HTM164" s="18"/>
      <c r="HTN164" s="18"/>
      <c r="HTO164" s="18"/>
      <c r="HTP164" s="18"/>
      <c r="HTQ164" s="18"/>
      <c r="HTR164" s="18"/>
      <c r="HTS164" s="18"/>
      <c r="HTT164" s="18"/>
      <c r="HTU164" s="18"/>
      <c r="HTV164" s="18"/>
      <c r="HTW164" s="18"/>
      <c r="HTX164" s="18"/>
      <c r="HTY164" s="18"/>
      <c r="HTZ164" s="18"/>
      <c r="HUA164" s="18"/>
      <c r="HUB164" s="18"/>
      <c r="HUC164" s="18"/>
      <c r="HUD164" s="18"/>
      <c r="HUE164" s="18"/>
      <c r="HUF164" s="18"/>
      <c r="HUG164" s="18"/>
      <c r="HUH164" s="18"/>
      <c r="HUI164" s="18"/>
      <c r="HUJ164" s="18"/>
      <c r="HUK164" s="18"/>
      <c r="HUL164" s="18"/>
      <c r="HUM164" s="18"/>
      <c r="HUN164" s="18"/>
      <c r="HUO164" s="18"/>
      <c r="HUP164" s="18"/>
      <c r="HUQ164" s="18"/>
      <c r="HUR164" s="18"/>
      <c r="HUS164" s="18"/>
      <c r="HUT164" s="18"/>
      <c r="HUU164" s="18"/>
      <c r="HUV164" s="18"/>
      <c r="HUW164" s="18"/>
      <c r="HUX164" s="18"/>
      <c r="HUY164" s="18"/>
      <c r="HUZ164" s="18"/>
      <c r="HVA164" s="18"/>
      <c r="HVB164" s="18"/>
      <c r="HVC164" s="18"/>
      <c r="HVD164" s="18"/>
      <c r="HVE164" s="18"/>
      <c r="HVF164" s="18"/>
      <c r="HVG164" s="18"/>
      <c r="HVH164" s="18"/>
      <c r="HVI164" s="18"/>
      <c r="HVJ164" s="18"/>
      <c r="HVK164" s="18"/>
      <c r="HVL164" s="18"/>
      <c r="HVM164" s="18"/>
      <c r="HVN164" s="18"/>
      <c r="HVO164" s="18"/>
      <c r="HVP164" s="18"/>
      <c r="HVQ164" s="18"/>
      <c r="HVR164" s="18"/>
      <c r="HVS164" s="18"/>
      <c r="HVT164" s="18"/>
      <c r="HVU164" s="18"/>
      <c r="HVV164" s="18"/>
      <c r="HVW164" s="18"/>
      <c r="HVX164" s="18"/>
      <c r="HVY164" s="18"/>
      <c r="HVZ164" s="18"/>
      <c r="HWA164" s="18"/>
      <c r="HWB164" s="18"/>
      <c r="HWC164" s="18"/>
      <c r="HWD164" s="18"/>
      <c r="HWE164" s="18"/>
      <c r="HWF164" s="18"/>
      <c r="HWG164" s="18"/>
      <c r="HWH164" s="18"/>
      <c r="HWI164" s="18"/>
      <c r="HWJ164" s="18"/>
      <c r="HWK164" s="18"/>
      <c r="HWL164" s="18"/>
      <c r="HWM164" s="18"/>
      <c r="HWN164" s="18"/>
      <c r="HWO164" s="18"/>
      <c r="HWP164" s="18"/>
      <c r="HWQ164" s="18"/>
      <c r="HWR164" s="18"/>
      <c r="HWS164" s="18"/>
      <c r="HWT164" s="18"/>
      <c r="HWU164" s="18"/>
      <c r="HWV164" s="18"/>
      <c r="HWW164" s="18"/>
      <c r="HWX164" s="18"/>
      <c r="HWY164" s="18"/>
      <c r="HWZ164" s="18"/>
      <c r="HXA164" s="18"/>
      <c r="HXB164" s="18"/>
      <c r="HXC164" s="18"/>
      <c r="HXD164" s="18"/>
      <c r="HXE164" s="18"/>
      <c r="HXF164" s="18"/>
      <c r="HXG164" s="18"/>
      <c r="HXH164" s="18"/>
      <c r="HXI164" s="18"/>
      <c r="HXJ164" s="18"/>
      <c r="HXK164" s="18"/>
      <c r="HXL164" s="18"/>
      <c r="HXM164" s="18"/>
      <c r="HXN164" s="18"/>
      <c r="HXO164" s="18"/>
      <c r="HXP164" s="18"/>
      <c r="HXQ164" s="18"/>
      <c r="HXR164" s="18"/>
      <c r="HXS164" s="18"/>
      <c r="HXT164" s="18"/>
      <c r="HXU164" s="18"/>
      <c r="HXV164" s="18"/>
      <c r="HXW164" s="18"/>
      <c r="HXX164" s="18"/>
      <c r="HXY164" s="18"/>
      <c r="HXZ164" s="18"/>
      <c r="HYA164" s="18"/>
      <c r="HYB164" s="18"/>
      <c r="HYC164" s="18"/>
      <c r="HYD164" s="18"/>
      <c r="HYE164" s="18"/>
      <c r="HYF164" s="18"/>
      <c r="HYG164" s="18"/>
      <c r="HYH164" s="18"/>
      <c r="HYI164" s="18"/>
      <c r="HYJ164" s="18"/>
      <c r="HYK164" s="18"/>
      <c r="HYL164" s="18"/>
      <c r="HYM164" s="18"/>
      <c r="HYN164" s="18"/>
      <c r="HYO164" s="18"/>
      <c r="HYP164" s="18"/>
      <c r="HYQ164" s="18"/>
      <c r="HYR164" s="18"/>
      <c r="HYS164" s="18"/>
      <c r="HYT164" s="18"/>
      <c r="HYU164" s="18"/>
      <c r="HYV164" s="18"/>
      <c r="HYW164" s="18"/>
      <c r="HYX164" s="18"/>
      <c r="HYY164" s="18"/>
      <c r="HYZ164" s="18"/>
      <c r="HZA164" s="18"/>
      <c r="HZB164" s="18"/>
      <c r="HZC164" s="18"/>
      <c r="HZD164" s="18"/>
      <c r="HZE164" s="18"/>
      <c r="HZF164" s="18"/>
      <c r="HZG164" s="18"/>
      <c r="HZH164" s="18"/>
      <c r="HZI164" s="18"/>
      <c r="HZJ164" s="18"/>
      <c r="HZK164" s="18"/>
      <c r="HZL164" s="18"/>
      <c r="HZM164" s="18"/>
      <c r="HZN164" s="18"/>
      <c r="HZO164" s="18"/>
      <c r="HZP164" s="18"/>
      <c r="HZQ164" s="18"/>
      <c r="HZR164" s="18"/>
      <c r="HZS164" s="18"/>
      <c r="HZT164" s="18"/>
      <c r="HZU164" s="18"/>
      <c r="HZV164" s="18"/>
      <c r="HZW164" s="18"/>
      <c r="HZX164" s="18"/>
      <c r="HZY164" s="18"/>
      <c r="HZZ164" s="18"/>
      <c r="IAA164" s="18"/>
      <c r="IAB164" s="18"/>
      <c r="IAC164" s="18"/>
      <c r="IAD164" s="18"/>
      <c r="IAE164" s="18"/>
      <c r="IAF164" s="18"/>
      <c r="IAG164" s="18"/>
      <c r="IAH164" s="18"/>
      <c r="IAI164" s="18"/>
      <c r="IAJ164" s="18"/>
      <c r="IAK164" s="18"/>
      <c r="IAL164" s="18"/>
      <c r="IAM164" s="18"/>
      <c r="IAN164" s="18"/>
      <c r="IAO164" s="18"/>
      <c r="IAP164" s="18"/>
      <c r="IAQ164" s="18"/>
      <c r="IAR164" s="18"/>
      <c r="IAS164" s="18"/>
      <c r="IAT164" s="18"/>
      <c r="IAU164" s="18"/>
      <c r="IAV164" s="18"/>
      <c r="IAW164" s="18"/>
      <c r="IAX164" s="18"/>
      <c r="IAY164" s="18"/>
      <c r="IAZ164" s="18"/>
      <c r="IBA164" s="18"/>
      <c r="IBB164" s="18"/>
      <c r="IBC164" s="18"/>
      <c r="IBD164" s="18"/>
      <c r="IBE164" s="18"/>
      <c r="IBF164" s="18"/>
      <c r="IBG164" s="18"/>
      <c r="IBH164" s="18"/>
      <c r="IBI164" s="18"/>
      <c r="IBJ164" s="18"/>
      <c r="IBK164" s="18"/>
      <c r="IBL164" s="18"/>
      <c r="IBM164" s="18"/>
      <c r="IBN164" s="18"/>
      <c r="IBO164" s="18"/>
      <c r="IBP164" s="18"/>
      <c r="IBQ164" s="18"/>
      <c r="IBR164" s="18"/>
      <c r="IBS164" s="18"/>
      <c r="IBT164" s="18"/>
      <c r="IBU164" s="18"/>
      <c r="IBV164" s="18"/>
      <c r="IBW164" s="18"/>
      <c r="IBX164" s="18"/>
      <c r="IBY164" s="18"/>
      <c r="IBZ164" s="18"/>
      <c r="ICA164" s="18"/>
      <c r="ICB164" s="18"/>
      <c r="ICC164" s="18"/>
      <c r="ICD164" s="18"/>
      <c r="ICE164" s="18"/>
      <c r="ICF164" s="18"/>
      <c r="ICG164" s="18"/>
      <c r="ICH164" s="18"/>
      <c r="ICI164" s="18"/>
      <c r="ICJ164" s="18"/>
      <c r="ICK164" s="18"/>
      <c r="ICL164" s="18"/>
      <c r="ICM164" s="18"/>
      <c r="ICN164" s="18"/>
      <c r="ICO164" s="18"/>
      <c r="ICP164" s="18"/>
      <c r="ICQ164" s="18"/>
      <c r="ICR164" s="18"/>
      <c r="ICS164" s="18"/>
      <c r="ICT164" s="18"/>
      <c r="ICU164" s="18"/>
      <c r="ICV164" s="18"/>
      <c r="ICW164" s="18"/>
      <c r="ICX164" s="18"/>
      <c r="ICY164" s="18"/>
      <c r="ICZ164" s="18"/>
      <c r="IDA164" s="18"/>
      <c r="IDB164" s="18"/>
      <c r="IDC164" s="18"/>
      <c r="IDD164" s="18"/>
      <c r="IDE164" s="18"/>
      <c r="IDF164" s="18"/>
      <c r="IDG164" s="18"/>
      <c r="IDH164" s="18"/>
      <c r="IDI164" s="18"/>
      <c r="IDJ164" s="18"/>
      <c r="IDK164" s="18"/>
      <c r="IDL164" s="18"/>
      <c r="IDM164" s="18"/>
      <c r="IDN164" s="18"/>
      <c r="IDO164" s="18"/>
      <c r="IDP164" s="18"/>
      <c r="IDQ164" s="18"/>
      <c r="IDR164" s="18"/>
      <c r="IDS164" s="18"/>
      <c r="IDT164" s="18"/>
      <c r="IDU164" s="18"/>
      <c r="IDV164" s="18"/>
      <c r="IDW164" s="18"/>
      <c r="IDX164" s="18"/>
      <c r="IDY164" s="18"/>
      <c r="IDZ164" s="18"/>
      <c r="IEA164" s="18"/>
      <c r="IEB164" s="18"/>
      <c r="IEC164" s="18"/>
      <c r="IED164" s="18"/>
      <c r="IEE164" s="18"/>
      <c r="IEF164" s="18"/>
      <c r="IEG164" s="18"/>
      <c r="IEH164" s="18"/>
      <c r="IEI164" s="18"/>
      <c r="IEJ164" s="18"/>
      <c r="IEK164" s="18"/>
      <c r="IEL164" s="18"/>
      <c r="IEM164" s="18"/>
      <c r="IEN164" s="18"/>
      <c r="IEO164" s="18"/>
      <c r="IEP164" s="18"/>
      <c r="IEQ164" s="18"/>
      <c r="IER164" s="18"/>
      <c r="IES164" s="18"/>
      <c r="IET164" s="18"/>
      <c r="IEU164" s="18"/>
      <c r="IEV164" s="18"/>
      <c r="IEW164" s="18"/>
      <c r="IEX164" s="18"/>
      <c r="IEY164" s="18"/>
      <c r="IEZ164" s="18"/>
      <c r="IFA164" s="18"/>
      <c r="IFB164" s="18"/>
      <c r="IFC164" s="18"/>
      <c r="IFD164" s="18"/>
      <c r="IFE164" s="18"/>
      <c r="IFF164" s="18"/>
      <c r="IFG164" s="18"/>
      <c r="IFH164" s="18"/>
      <c r="IFI164" s="18"/>
      <c r="IFJ164" s="18"/>
      <c r="IFK164" s="18"/>
      <c r="IFL164" s="18"/>
      <c r="IFM164" s="18"/>
      <c r="IFN164" s="18"/>
      <c r="IFO164" s="18"/>
      <c r="IFP164" s="18"/>
      <c r="IFQ164" s="18"/>
      <c r="IFR164" s="18"/>
      <c r="IFS164" s="18"/>
      <c r="IFT164" s="18"/>
      <c r="IFU164" s="18"/>
      <c r="IFV164" s="18"/>
      <c r="IFW164" s="18"/>
      <c r="IFX164" s="18"/>
      <c r="IFY164" s="18"/>
      <c r="IFZ164" s="18"/>
      <c r="IGA164" s="18"/>
      <c r="IGB164" s="18"/>
      <c r="IGC164" s="18"/>
      <c r="IGD164" s="18"/>
      <c r="IGE164" s="18"/>
      <c r="IGF164" s="18"/>
      <c r="IGG164" s="18"/>
      <c r="IGH164" s="18"/>
      <c r="IGI164" s="18"/>
      <c r="IGJ164" s="18"/>
      <c r="IGK164" s="18"/>
      <c r="IGL164" s="18"/>
      <c r="IGM164" s="18"/>
      <c r="IGN164" s="18"/>
      <c r="IGO164" s="18"/>
      <c r="IGP164" s="18"/>
      <c r="IGQ164" s="18"/>
      <c r="IGR164" s="18"/>
      <c r="IGS164" s="18"/>
      <c r="IGT164" s="18"/>
      <c r="IGU164" s="18"/>
      <c r="IGV164" s="18"/>
      <c r="IGW164" s="18"/>
      <c r="IGX164" s="18"/>
      <c r="IGY164" s="18"/>
      <c r="IGZ164" s="18"/>
      <c r="IHA164" s="18"/>
      <c r="IHB164" s="18"/>
      <c r="IHC164" s="18"/>
      <c r="IHD164" s="18"/>
      <c r="IHE164" s="18"/>
      <c r="IHF164" s="18"/>
      <c r="IHG164" s="18"/>
      <c r="IHH164" s="18"/>
      <c r="IHI164" s="18"/>
      <c r="IHJ164" s="18"/>
      <c r="IHK164" s="18"/>
      <c r="IHL164" s="18"/>
      <c r="IHM164" s="18"/>
      <c r="IHN164" s="18"/>
      <c r="IHO164" s="18"/>
      <c r="IHP164" s="18"/>
      <c r="IHQ164" s="18"/>
      <c r="IHR164" s="18"/>
      <c r="IHS164" s="18"/>
      <c r="IHT164" s="18"/>
      <c r="IHU164" s="18"/>
      <c r="IHV164" s="18"/>
      <c r="IHW164" s="18"/>
      <c r="IHX164" s="18"/>
      <c r="IHY164" s="18"/>
      <c r="IHZ164" s="18"/>
      <c r="IIA164" s="18"/>
      <c r="IIB164" s="18"/>
      <c r="IIC164" s="18"/>
      <c r="IID164" s="18"/>
      <c r="IIE164" s="18"/>
      <c r="IIF164" s="18"/>
      <c r="IIG164" s="18"/>
      <c r="IIH164" s="18"/>
      <c r="III164" s="18"/>
      <c r="IIJ164" s="18"/>
      <c r="IIK164" s="18"/>
      <c r="IIL164" s="18"/>
      <c r="IIM164" s="18"/>
      <c r="IIN164" s="18"/>
      <c r="IIO164" s="18"/>
      <c r="IIP164" s="18"/>
      <c r="IIQ164" s="18"/>
      <c r="IIR164" s="18"/>
      <c r="IIS164" s="18"/>
      <c r="IIT164" s="18"/>
      <c r="IIU164" s="18"/>
      <c r="IIV164" s="18"/>
      <c r="IIW164" s="18"/>
      <c r="IIX164" s="18"/>
      <c r="IIY164" s="18"/>
      <c r="IIZ164" s="18"/>
      <c r="IJA164" s="18"/>
      <c r="IJB164" s="18"/>
      <c r="IJC164" s="18"/>
      <c r="IJD164" s="18"/>
      <c r="IJE164" s="18"/>
      <c r="IJF164" s="18"/>
      <c r="IJG164" s="18"/>
      <c r="IJH164" s="18"/>
      <c r="IJI164" s="18"/>
      <c r="IJJ164" s="18"/>
      <c r="IJK164" s="18"/>
      <c r="IJL164" s="18"/>
      <c r="IJM164" s="18"/>
      <c r="IJN164" s="18"/>
      <c r="IJO164" s="18"/>
      <c r="IJP164" s="18"/>
      <c r="IJQ164" s="18"/>
      <c r="IJR164" s="18"/>
      <c r="IJS164" s="18"/>
      <c r="IJT164" s="18"/>
      <c r="IJU164" s="18"/>
      <c r="IJV164" s="18"/>
      <c r="IJW164" s="18"/>
      <c r="IJX164" s="18"/>
      <c r="IJY164" s="18"/>
      <c r="IJZ164" s="18"/>
      <c r="IKA164" s="18"/>
      <c r="IKB164" s="18"/>
      <c r="IKC164" s="18"/>
      <c r="IKD164" s="18"/>
      <c r="IKE164" s="18"/>
      <c r="IKF164" s="18"/>
      <c r="IKG164" s="18"/>
      <c r="IKH164" s="18"/>
      <c r="IKI164" s="18"/>
      <c r="IKJ164" s="18"/>
      <c r="IKK164" s="18"/>
      <c r="IKL164" s="18"/>
      <c r="IKM164" s="18"/>
      <c r="IKN164" s="18"/>
      <c r="IKO164" s="18"/>
      <c r="IKP164" s="18"/>
      <c r="IKQ164" s="18"/>
      <c r="IKR164" s="18"/>
      <c r="IKS164" s="18"/>
      <c r="IKT164" s="18"/>
      <c r="IKU164" s="18"/>
      <c r="IKV164" s="18"/>
      <c r="IKW164" s="18"/>
      <c r="IKX164" s="18"/>
      <c r="IKY164" s="18"/>
      <c r="IKZ164" s="18"/>
      <c r="ILA164" s="18"/>
      <c r="ILB164" s="18"/>
      <c r="ILC164" s="18"/>
      <c r="ILD164" s="18"/>
      <c r="ILE164" s="18"/>
      <c r="ILF164" s="18"/>
      <c r="ILG164" s="18"/>
      <c r="ILH164" s="18"/>
      <c r="ILI164" s="18"/>
      <c r="ILJ164" s="18"/>
      <c r="ILK164" s="18"/>
      <c r="ILL164" s="18"/>
      <c r="ILM164" s="18"/>
      <c r="ILN164" s="18"/>
      <c r="ILO164" s="18"/>
      <c r="ILP164" s="18"/>
      <c r="ILQ164" s="18"/>
      <c r="ILR164" s="18"/>
      <c r="ILS164" s="18"/>
      <c r="ILT164" s="18"/>
      <c r="ILU164" s="18"/>
      <c r="ILV164" s="18"/>
      <c r="ILW164" s="18"/>
      <c r="ILX164" s="18"/>
      <c r="ILY164" s="18"/>
      <c r="ILZ164" s="18"/>
      <c r="IMA164" s="18"/>
      <c r="IMB164" s="18"/>
      <c r="IMC164" s="18"/>
      <c r="IMD164" s="18"/>
      <c r="IME164" s="18"/>
      <c r="IMF164" s="18"/>
      <c r="IMG164" s="18"/>
      <c r="IMH164" s="18"/>
      <c r="IMI164" s="18"/>
      <c r="IMJ164" s="18"/>
      <c r="IMK164" s="18"/>
      <c r="IML164" s="18"/>
      <c r="IMM164" s="18"/>
      <c r="IMN164" s="18"/>
      <c r="IMO164" s="18"/>
      <c r="IMP164" s="18"/>
      <c r="IMQ164" s="18"/>
      <c r="IMR164" s="18"/>
      <c r="IMS164" s="18"/>
      <c r="IMT164" s="18"/>
      <c r="IMU164" s="18"/>
      <c r="IMV164" s="18"/>
      <c r="IMW164" s="18"/>
      <c r="IMX164" s="18"/>
      <c r="IMY164" s="18"/>
      <c r="IMZ164" s="18"/>
      <c r="INA164" s="18"/>
      <c r="INB164" s="18"/>
      <c r="INC164" s="18"/>
      <c r="IND164" s="18"/>
      <c r="INE164" s="18"/>
      <c r="INF164" s="18"/>
      <c r="ING164" s="18"/>
      <c r="INH164" s="18"/>
      <c r="INI164" s="18"/>
      <c r="INJ164" s="18"/>
      <c r="INK164" s="18"/>
      <c r="INL164" s="18"/>
      <c r="INM164" s="18"/>
      <c r="INN164" s="18"/>
      <c r="INO164" s="18"/>
      <c r="INP164" s="18"/>
      <c r="INQ164" s="18"/>
      <c r="INR164" s="18"/>
      <c r="INS164" s="18"/>
      <c r="INT164" s="18"/>
      <c r="INU164" s="18"/>
      <c r="INV164" s="18"/>
      <c r="INW164" s="18"/>
      <c r="INX164" s="18"/>
      <c r="INY164" s="18"/>
      <c r="INZ164" s="18"/>
      <c r="IOA164" s="18"/>
      <c r="IOB164" s="18"/>
      <c r="IOC164" s="18"/>
      <c r="IOD164" s="18"/>
      <c r="IOE164" s="18"/>
      <c r="IOF164" s="18"/>
      <c r="IOG164" s="18"/>
      <c r="IOH164" s="18"/>
      <c r="IOI164" s="18"/>
      <c r="IOJ164" s="18"/>
      <c r="IOK164" s="18"/>
      <c r="IOL164" s="18"/>
      <c r="IOM164" s="18"/>
      <c r="ION164" s="18"/>
      <c r="IOO164" s="18"/>
      <c r="IOP164" s="18"/>
      <c r="IOQ164" s="18"/>
      <c r="IOR164" s="18"/>
      <c r="IOS164" s="18"/>
      <c r="IOT164" s="18"/>
      <c r="IOU164" s="18"/>
      <c r="IOV164" s="18"/>
      <c r="IOW164" s="18"/>
      <c r="IOX164" s="18"/>
      <c r="IOY164" s="18"/>
      <c r="IOZ164" s="18"/>
      <c r="IPA164" s="18"/>
      <c r="IPB164" s="18"/>
      <c r="IPC164" s="18"/>
      <c r="IPD164" s="18"/>
      <c r="IPE164" s="18"/>
      <c r="IPF164" s="18"/>
      <c r="IPG164" s="18"/>
      <c r="IPH164" s="18"/>
      <c r="IPI164" s="18"/>
      <c r="IPJ164" s="18"/>
      <c r="IPK164" s="18"/>
      <c r="IPL164" s="18"/>
      <c r="IPM164" s="18"/>
      <c r="IPN164" s="18"/>
      <c r="IPO164" s="18"/>
      <c r="IPP164" s="18"/>
      <c r="IPQ164" s="18"/>
      <c r="IPR164" s="18"/>
      <c r="IPS164" s="18"/>
      <c r="IPT164" s="18"/>
      <c r="IPU164" s="18"/>
      <c r="IPV164" s="18"/>
      <c r="IPW164" s="18"/>
      <c r="IPX164" s="18"/>
      <c r="IPY164" s="18"/>
      <c r="IPZ164" s="18"/>
      <c r="IQA164" s="18"/>
      <c r="IQB164" s="18"/>
      <c r="IQC164" s="18"/>
      <c r="IQD164" s="18"/>
      <c r="IQE164" s="18"/>
      <c r="IQF164" s="18"/>
      <c r="IQG164" s="18"/>
      <c r="IQH164" s="18"/>
      <c r="IQI164" s="18"/>
      <c r="IQJ164" s="18"/>
      <c r="IQK164" s="18"/>
      <c r="IQL164" s="18"/>
      <c r="IQM164" s="18"/>
      <c r="IQN164" s="18"/>
      <c r="IQO164" s="18"/>
      <c r="IQP164" s="18"/>
      <c r="IQQ164" s="18"/>
      <c r="IQR164" s="18"/>
      <c r="IQS164" s="18"/>
      <c r="IQT164" s="18"/>
      <c r="IQU164" s="18"/>
      <c r="IQV164" s="18"/>
      <c r="IQW164" s="18"/>
      <c r="IQX164" s="18"/>
      <c r="IQY164" s="18"/>
      <c r="IQZ164" s="18"/>
      <c r="IRA164" s="18"/>
      <c r="IRB164" s="18"/>
      <c r="IRC164" s="18"/>
      <c r="IRD164" s="18"/>
      <c r="IRE164" s="18"/>
      <c r="IRF164" s="18"/>
      <c r="IRG164" s="18"/>
      <c r="IRH164" s="18"/>
      <c r="IRI164" s="18"/>
      <c r="IRJ164" s="18"/>
      <c r="IRK164" s="18"/>
      <c r="IRL164" s="18"/>
      <c r="IRM164" s="18"/>
      <c r="IRN164" s="18"/>
      <c r="IRO164" s="18"/>
      <c r="IRP164" s="18"/>
      <c r="IRQ164" s="18"/>
      <c r="IRR164" s="18"/>
      <c r="IRS164" s="18"/>
      <c r="IRT164" s="18"/>
      <c r="IRU164" s="18"/>
      <c r="IRV164" s="18"/>
      <c r="IRW164" s="18"/>
      <c r="IRX164" s="18"/>
      <c r="IRY164" s="18"/>
      <c r="IRZ164" s="18"/>
      <c r="ISA164" s="18"/>
      <c r="ISB164" s="18"/>
      <c r="ISC164" s="18"/>
      <c r="ISD164" s="18"/>
      <c r="ISE164" s="18"/>
      <c r="ISF164" s="18"/>
      <c r="ISG164" s="18"/>
      <c r="ISH164" s="18"/>
      <c r="ISI164" s="18"/>
      <c r="ISJ164" s="18"/>
      <c r="ISK164" s="18"/>
      <c r="ISL164" s="18"/>
      <c r="ISM164" s="18"/>
      <c r="ISN164" s="18"/>
      <c r="ISO164" s="18"/>
      <c r="ISP164" s="18"/>
      <c r="ISQ164" s="18"/>
      <c r="ISR164" s="18"/>
      <c r="ISS164" s="18"/>
      <c r="IST164" s="18"/>
      <c r="ISU164" s="18"/>
      <c r="ISV164" s="18"/>
      <c r="ISW164" s="18"/>
      <c r="ISX164" s="18"/>
      <c r="ISY164" s="18"/>
      <c r="ISZ164" s="18"/>
      <c r="ITA164" s="18"/>
      <c r="ITB164" s="18"/>
      <c r="ITC164" s="18"/>
      <c r="ITD164" s="18"/>
      <c r="ITE164" s="18"/>
      <c r="ITF164" s="18"/>
      <c r="ITG164" s="18"/>
      <c r="ITH164" s="18"/>
      <c r="ITI164" s="18"/>
      <c r="ITJ164" s="18"/>
      <c r="ITK164" s="18"/>
      <c r="ITL164" s="18"/>
      <c r="ITM164" s="18"/>
      <c r="ITN164" s="18"/>
      <c r="ITO164" s="18"/>
      <c r="ITP164" s="18"/>
      <c r="ITQ164" s="18"/>
      <c r="ITR164" s="18"/>
      <c r="ITS164" s="18"/>
      <c r="ITT164" s="18"/>
      <c r="ITU164" s="18"/>
      <c r="ITV164" s="18"/>
      <c r="ITW164" s="18"/>
      <c r="ITX164" s="18"/>
      <c r="ITY164" s="18"/>
      <c r="ITZ164" s="18"/>
      <c r="IUA164" s="18"/>
      <c r="IUB164" s="18"/>
      <c r="IUC164" s="18"/>
      <c r="IUD164" s="18"/>
      <c r="IUE164" s="18"/>
      <c r="IUF164" s="18"/>
      <c r="IUG164" s="18"/>
      <c r="IUH164" s="18"/>
      <c r="IUI164" s="18"/>
      <c r="IUJ164" s="18"/>
      <c r="IUK164" s="18"/>
      <c r="IUL164" s="18"/>
      <c r="IUM164" s="18"/>
      <c r="IUN164" s="18"/>
      <c r="IUO164" s="18"/>
      <c r="IUP164" s="18"/>
      <c r="IUQ164" s="18"/>
      <c r="IUR164" s="18"/>
      <c r="IUS164" s="18"/>
      <c r="IUT164" s="18"/>
      <c r="IUU164" s="18"/>
      <c r="IUV164" s="18"/>
      <c r="IUW164" s="18"/>
      <c r="IUX164" s="18"/>
      <c r="IUY164" s="18"/>
      <c r="IUZ164" s="18"/>
      <c r="IVA164" s="18"/>
      <c r="IVB164" s="18"/>
      <c r="IVC164" s="18"/>
      <c r="IVD164" s="18"/>
      <c r="IVE164" s="18"/>
      <c r="IVF164" s="18"/>
      <c r="IVG164" s="18"/>
      <c r="IVH164" s="18"/>
      <c r="IVI164" s="18"/>
      <c r="IVJ164" s="18"/>
      <c r="IVK164" s="18"/>
      <c r="IVL164" s="18"/>
      <c r="IVM164" s="18"/>
      <c r="IVN164" s="18"/>
      <c r="IVO164" s="18"/>
      <c r="IVP164" s="18"/>
      <c r="IVQ164" s="18"/>
      <c r="IVR164" s="18"/>
      <c r="IVS164" s="18"/>
      <c r="IVT164" s="18"/>
      <c r="IVU164" s="18"/>
      <c r="IVV164" s="18"/>
      <c r="IVW164" s="18"/>
      <c r="IVX164" s="18"/>
      <c r="IVY164" s="18"/>
      <c r="IVZ164" s="18"/>
      <c r="IWA164" s="18"/>
      <c r="IWB164" s="18"/>
      <c r="IWC164" s="18"/>
      <c r="IWD164" s="18"/>
      <c r="IWE164" s="18"/>
      <c r="IWF164" s="18"/>
      <c r="IWG164" s="18"/>
      <c r="IWH164" s="18"/>
      <c r="IWI164" s="18"/>
      <c r="IWJ164" s="18"/>
      <c r="IWK164" s="18"/>
      <c r="IWL164" s="18"/>
      <c r="IWM164" s="18"/>
      <c r="IWN164" s="18"/>
      <c r="IWO164" s="18"/>
      <c r="IWP164" s="18"/>
      <c r="IWQ164" s="18"/>
      <c r="IWR164" s="18"/>
      <c r="IWS164" s="18"/>
      <c r="IWT164" s="18"/>
      <c r="IWU164" s="18"/>
      <c r="IWV164" s="18"/>
      <c r="IWW164" s="18"/>
      <c r="IWX164" s="18"/>
      <c r="IWY164" s="18"/>
      <c r="IWZ164" s="18"/>
      <c r="IXA164" s="18"/>
      <c r="IXB164" s="18"/>
      <c r="IXC164" s="18"/>
      <c r="IXD164" s="18"/>
      <c r="IXE164" s="18"/>
      <c r="IXF164" s="18"/>
      <c r="IXG164" s="18"/>
      <c r="IXH164" s="18"/>
      <c r="IXI164" s="18"/>
      <c r="IXJ164" s="18"/>
      <c r="IXK164" s="18"/>
      <c r="IXL164" s="18"/>
      <c r="IXM164" s="18"/>
      <c r="IXN164" s="18"/>
      <c r="IXO164" s="18"/>
      <c r="IXP164" s="18"/>
      <c r="IXQ164" s="18"/>
      <c r="IXR164" s="18"/>
      <c r="IXS164" s="18"/>
      <c r="IXT164" s="18"/>
      <c r="IXU164" s="18"/>
      <c r="IXV164" s="18"/>
      <c r="IXW164" s="18"/>
      <c r="IXX164" s="18"/>
      <c r="IXY164" s="18"/>
      <c r="IXZ164" s="18"/>
      <c r="IYA164" s="18"/>
      <c r="IYB164" s="18"/>
      <c r="IYC164" s="18"/>
      <c r="IYD164" s="18"/>
      <c r="IYE164" s="18"/>
      <c r="IYF164" s="18"/>
      <c r="IYG164" s="18"/>
      <c r="IYH164" s="18"/>
      <c r="IYI164" s="18"/>
      <c r="IYJ164" s="18"/>
      <c r="IYK164" s="18"/>
      <c r="IYL164" s="18"/>
      <c r="IYM164" s="18"/>
      <c r="IYN164" s="18"/>
      <c r="IYO164" s="18"/>
      <c r="IYP164" s="18"/>
      <c r="IYQ164" s="18"/>
      <c r="IYR164" s="18"/>
      <c r="IYS164" s="18"/>
      <c r="IYT164" s="18"/>
      <c r="IYU164" s="18"/>
      <c r="IYV164" s="18"/>
      <c r="IYW164" s="18"/>
      <c r="IYX164" s="18"/>
      <c r="IYY164" s="18"/>
      <c r="IYZ164" s="18"/>
      <c r="IZA164" s="18"/>
      <c r="IZB164" s="18"/>
      <c r="IZC164" s="18"/>
      <c r="IZD164" s="18"/>
      <c r="IZE164" s="18"/>
      <c r="IZF164" s="18"/>
      <c r="IZG164" s="18"/>
      <c r="IZH164" s="18"/>
      <c r="IZI164" s="18"/>
      <c r="IZJ164" s="18"/>
      <c r="IZK164" s="18"/>
      <c r="IZL164" s="18"/>
      <c r="IZM164" s="18"/>
      <c r="IZN164" s="18"/>
      <c r="IZO164" s="18"/>
      <c r="IZP164" s="18"/>
      <c r="IZQ164" s="18"/>
      <c r="IZR164" s="18"/>
      <c r="IZS164" s="18"/>
      <c r="IZT164" s="18"/>
      <c r="IZU164" s="18"/>
      <c r="IZV164" s="18"/>
      <c r="IZW164" s="18"/>
      <c r="IZX164" s="18"/>
      <c r="IZY164" s="18"/>
      <c r="IZZ164" s="18"/>
      <c r="JAA164" s="18"/>
      <c r="JAB164" s="18"/>
      <c r="JAC164" s="18"/>
      <c r="JAD164" s="18"/>
      <c r="JAE164" s="18"/>
      <c r="JAF164" s="18"/>
      <c r="JAG164" s="18"/>
      <c r="JAH164" s="18"/>
      <c r="JAI164" s="18"/>
      <c r="JAJ164" s="18"/>
      <c r="JAK164" s="18"/>
      <c r="JAL164" s="18"/>
      <c r="JAM164" s="18"/>
      <c r="JAN164" s="18"/>
      <c r="JAO164" s="18"/>
      <c r="JAP164" s="18"/>
      <c r="JAQ164" s="18"/>
      <c r="JAR164" s="18"/>
      <c r="JAS164" s="18"/>
      <c r="JAT164" s="18"/>
      <c r="JAU164" s="18"/>
      <c r="JAV164" s="18"/>
      <c r="JAW164" s="18"/>
      <c r="JAX164" s="18"/>
      <c r="JAY164" s="18"/>
      <c r="JAZ164" s="18"/>
      <c r="JBA164" s="18"/>
      <c r="JBB164" s="18"/>
      <c r="JBC164" s="18"/>
      <c r="JBD164" s="18"/>
      <c r="JBE164" s="18"/>
      <c r="JBF164" s="18"/>
      <c r="JBG164" s="18"/>
      <c r="JBH164" s="18"/>
      <c r="JBI164" s="18"/>
      <c r="JBJ164" s="18"/>
      <c r="JBK164" s="18"/>
      <c r="JBL164" s="18"/>
      <c r="JBM164" s="18"/>
      <c r="JBN164" s="18"/>
      <c r="JBO164" s="18"/>
      <c r="JBP164" s="18"/>
      <c r="JBQ164" s="18"/>
      <c r="JBR164" s="18"/>
      <c r="JBS164" s="18"/>
      <c r="JBT164" s="18"/>
      <c r="JBU164" s="18"/>
      <c r="JBV164" s="18"/>
      <c r="JBW164" s="18"/>
      <c r="JBX164" s="18"/>
      <c r="JBY164" s="18"/>
      <c r="JBZ164" s="18"/>
      <c r="JCA164" s="18"/>
      <c r="JCB164" s="18"/>
      <c r="JCC164" s="18"/>
      <c r="JCD164" s="18"/>
      <c r="JCE164" s="18"/>
      <c r="JCF164" s="18"/>
      <c r="JCG164" s="18"/>
      <c r="JCH164" s="18"/>
      <c r="JCI164" s="18"/>
      <c r="JCJ164" s="18"/>
      <c r="JCK164" s="18"/>
      <c r="JCL164" s="18"/>
      <c r="JCM164" s="18"/>
      <c r="JCN164" s="18"/>
      <c r="JCO164" s="18"/>
      <c r="JCP164" s="18"/>
      <c r="JCQ164" s="18"/>
      <c r="JCR164" s="18"/>
      <c r="JCS164" s="18"/>
      <c r="JCT164" s="18"/>
      <c r="JCU164" s="18"/>
      <c r="JCV164" s="18"/>
      <c r="JCW164" s="18"/>
      <c r="JCX164" s="18"/>
      <c r="JCY164" s="18"/>
      <c r="JCZ164" s="18"/>
      <c r="JDA164" s="18"/>
      <c r="JDB164" s="18"/>
      <c r="JDC164" s="18"/>
      <c r="JDD164" s="18"/>
      <c r="JDE164" s="18"/>
      <c r="JDF164" s="18"/>
      <c r="JDG164" s="18"/>
      <c r="JDH164" s="18"/>
      <c r="JDI164" s="18"/>
      <c r="JDJ164" s="18"/>
      <c r="JDK164" s="18"/>
      <c r="JDL164" s="18"/>
      <c r="JDM164" s="18"/>
      <c r="JDN164" s="18"/>
      <c r="JDO164" s="18"/>
      <c r="JDP164" s="18"/>
      <c r="JDQ164" s="18"/>
      <c r="JDR164" s="18"/>
      <c r="JDS164" s="18"/>
      <c r="JDT164" s="18"/>
      <c r="JDU164" s="18"/>
      <c r="JDV164" s="18"/>
      <c r="JDW164" s="18"/>
      <c r="JDX164" s="18"/>
      <c r="JDY164" s="18"/>
      <c r="JDZ164" s="18"/>
      <c r="JEA164" s="18"/>
      <c r="JEB164" s="18"/>
      <c r="JEC164" s="18"/>
      <c r="JED164" s="18"/>
      <c r="JEE164" s="18"/>
      <c r="JEF164" s="18"/>
      <c r="JEG164" s="18"/>
      <c r="JEH164" s="18"/>
      <c r="JEI164" s="18"/>
      <c r="JEJ164" s="18"/>
      <c r="JEK164" s="18"/>
      <c r="JEL164" s="18"/>
      <c r="JEM164" s="18"/>
      <c r="JEN164" s="18"/>
      <c r="JEO164" s="18"/>
      <c r="JEP164" s="18"/>
      <c r="JEQ164" s="18"/>
      <c r="JER164" s="18"/>
      <c r="JES164" s="18"/>
      <c r="JET164" s="18"/>
      <c r="JEU164" s="18"/>
      <c r="JEV164" s="18"/>
      <c r="JEW164" s="18"/>
      <c r="JEX164" s="18"/>
      <c r="JEY164" s="18"/>
      <c r="JEZ164" s="18"/>
      <c r="JFA164" s="18"/>
      <c r="JFB164" s="18"/>
      <c r="JFC164" s="18"/>
      <c r="JFD164" s="18"/>
      <c r="JFE164" s="18"/>
      <c r="JFF164" s="18"/>
      <c r="JFG164" s="18"/>
      <c r="JFH164" s="18"/>
      <c r="JFI164" s="18"/>
      <c r="JFJ164" s="18"/>
      <c r="JFK164" s="18"/>
      <c r="JFL164" s="18"/>
      <c r="JFM164" s="18"/>
      <c r="JFN164" s="18"/>
      <c r="JFO164" s="18"/>
      <c r="JFP164" s="18"/>
      <c r="JFQ164" s="18"/>
      <c r="JFR164" s="18"/>
      <c r="JFS164" s="18"/>
      <c r="JFT164" s="18"/>
      <c r="JFU164" s="18"/>
      <c r="JFV164" s="18"/>
      <c r="JFW164" s="18"/>
      <c r="JFX164" s="18"/>
      <c r="JFY164" s="18"/>
      <c r="JFZ164" s="18"/>
      <c r="JGA164" s="18"/>
      <c r="JGB164" s="18"/>
      <c r="JGC164" s="18"/>
      <c r="JGD164" s="18"/>
      <c r="JGE164" s="18"/>
      <c r="JGF164" s="18"/>
      <c r="JGG164" s="18"/>
      <c r="JGH164" s="18"/>
      <c r="JGI164" s="18"/>
      <c r="JGJ164" s="18"/>
      <c r="JGK164" s="18"/>
      <c r="JGL164" s="18"/>
      <c r="JGM164" s="18"/>
      <c r="JGN164" s="18"/>
      <c r="JGO164" s="18"/>
      <c r="JGP164" s="18"/>
      <c r="JGQ164" s="18"/>
      <c r="JGR164" s="18"/>
      <c r="JGS164" s="18"/>
      <c r="JGT164" s="18"/>
      <c r="JGU164" s="18"/>
      <c r="JGV164" s="18"/>
      <c r="JGW164" s="18"/>
      <c r="JGX164" s="18"/>
      <c r="JGY164" s="18"/>
      <c r="JGZ164" s="18"/>
      <c r="JHA164" s="18"/>
      <c r="JHB164" s="18"/>
      <c r="JHC164" s="18"/>
      <c r="JHD164" s="18"/>
      <c r="JHE164" s="18"/>
      <c r="JHF164" s="18"/>
      <c r="JHG164" s="18"/>
      <c r="JHH164" s="18"/>
      <c r="JHI164" s="18"/>
      <c r="JHJ164" s="18"/>
      <c r="JHK164" s="18"/>
      <c r="JHL164" s="18"/>
      <c r="JHM164" s="18"/>
      <c r="JHN164" s="18"/>
      <c r="JHO164" s="18"/>
      <c r="JHP164" s="18"/>
      <c r="JHQ164" s="18"/>
      <c r="JHR164" s="18"/>
      <c r="JHS164" s="18"/>
      <c r="JHT164" s="18"/>
      <c r="JHU164" s="18"/>
      <c r="JHV164" s="18"/>
      <c r="JHW164" s="18"/>
      <c r="JHX164" s="18"/>
      <c r="JHY164" s="18"/>
      <c r="JHZ164" s="18"/>
      <c r="JIA164" s="18"/>
      <c r="JIB164" s="18"/>
      <c r="JIC164" s="18"/>
      <c r="JID164" s="18"/>
      <c r="JIE164" s="18"/>
      <c r="JIF164" s="18"/>
      <c r="JIG164" s="18"/>
      <c r="JIH164" s="18"/>
      <c r="JII164" s="18"/>
      <c r="JIJ164" s="18"/>
      <c r="JIK164" s="18"/>
      <c r="JIL164" s="18"/>
      <c r="JIM164" s="18"/>
      <c r="JIN164" s="18"/>
      <c r="JIO164" s="18"/>
      <c r="JIP164" s="18"/>
      <c r="JIQ164" s="18"/>
      <c r="JIR164" s="18"/>
      <c r="JIS164" s="18"/>
      <c r="JIT164" s="18"/>
      <c r="JIU164" s="18"/>
      <c r="JIV164" s="18"/>
      <c r="JIW164" s="18"/>
      <c r="JIX164" s="18"/>
      <c r="JIY164" s="18"/>
      <c r="JIZ164" s="18"/>
      <c r="JJA164" s="18"/>
      <c r="JJB164" s="18"/>
      <c r="JJC164" s="18"/>
      <c r="JJD164" s="18"/>
      <c r="JJE164" s="18"/>
      <c r="JJF164" s="18"/>
      <c r="JJG164" s="18"/>
      <c r="JJH164" s="18"/>
      <c r="JJI164" s="18"/>
      <c r="JJJ164" s="18"/>
      <c r="JJK164" s="18"/>
      <c r="JJL164" s="18"/>
      <c r="JJM164" s="18"/>
      <c r="JJN164" s="18"/>
      <c r="JJO164" s="18"/>
      <c r="JJP164" s="18"/>
      <c r="JJQ164" s="18"/>
      <c r="JJR164" s="18"/>
      <c r="JJS164" s="18"/>
      <c r="JJT164" s="18"/>
      <c r="JJU164" s="18"/>
      <c r="JJV164" s="18"/>
      <c r="JJW164" s="18"/>
      <c r="JJX164" s="18"/>
      <c r="JJY164" s="18"/>
      <c r="JJZ164" s="18"/>
      <c r="JKA164" s="18"/>
      <c r="JKB164" s="18"/>
      <c r="JKC164" s="18"/>
      <c r="JKD164" s="18"/>
      <c r="JKE164" s="18"/>
      <c r="JKF164" s="18"/>
      <c r="JKG164" s="18"/>
      <c r="JKH164" s="18"/>
      <c r="JKI164" s="18"/>
      <c r="JKJ164" s="18"/>
      <c r="JKK164" s="18"/>
      <c r="JKL164" s="18"/>
      <c r="JKM164" s="18"/>
      <c r="JKN164" s="18"/>
      <c r="JKO164" s="18"/>
      <c r="JKP164" s="18"/>
      <c r="JKQ164" s="18"/>
      <c r="JKR164" s="18"/>
      <c r="JKS164" s="18"/>
      <c r="JKT164" s="18"/>
      <c r="JKU164" s="18"/>
      <c r="JKV164" s="18"/>
      <c r="JKW164" s="18"/>
      <c r="JKX164" s="18"/>
      <c r="JKY164" s="18"/>
      <c r="JKZ164" s="18"/>
      <c r="JLA164" s="18"/>
      <c r="JLB164" s="18"/>
      <c r="JLC164" s="18"/>
      <c r="JLD164" s="18"/>
      <c r="JLE164" s="18"/>
      <c r="JLF164" s="18"/>
      <c r="JLG164" s="18"/>
      <c r="JLH164" s="18"/>
      <c r="JLI164" s="18"/>
      <c r="JLJ164" s="18"/>
      <c r="JLK164" s="18"/>
      <c r="JLL164" s="18"/>
      <c r="JLM164" s="18"/>
      <c r="JLN164" s="18"/>
      <c r="JLO164" s="18"/>
      <c r="JLP164" s="18"/>
      <c r="JLQ164" s="18"/>
      <c r="JLR164" s="18"/>
      <c r="JLS164" s="18"/>
      <c r="JLT164" s="18"/>
      <c r="JLU164" s="18"/>
      <c r="JLV164" s="18"/>
      <c r="JLW164" s="18"/>
      <c r="JLX164" s="18"/>
      <c r="JLY164" s="18"/>
      <c r="JLZ164" s="18"/>
      <c r="JMA164" s="18"/>
      <c r="JMB164" s="18"/>
      <c r="JMC164" s="18"/>
      <c r="JMD164" s="18"/>
      <c r="JME164" s="18"/>
      <c r="JMF164" s="18"/>
      <c r="JMG164" s="18"/>
      <c r="JMH164" s="18"/>
      <c r="JMI164" s="18"/>
      <c r="JMJ164" s="18"/>
      <c r="JMK164" s="18"/>
      <c r="JML164" s="18"/>
      <c r="JMM164" s="18"/>
      <c r="JMN164" s="18"/>
      <c r="JMO164" s="18"/>
      <c r="JMP164" s="18"/>
      <c r="JMQ164" s="18"/>
      <c r="JMR164" s="18"/>
      <c r="JMS164" s="18"/>
      <c r="JMT164" s="18"/>
      <c r="JMU164" s="18"/>
      <c r="JMV164" s="18"/>
      <c r="JMW164" s="18"/>
      <c r="JMX164" s="18"/>
      <c r="JMY164" s="18"/>
      <c r="JMZ164" s="18"/>
      <c r="JNA164" s="18"/>
      <c r="JNB164" s="18"/>
      <c r="JNC164" s="18"/>
      <c r="JND164" s="18"/>
      <c r="JNE164" s="18"/>
      <c r="JNF164" s="18"/>
      <c r="JNG164" s="18"/>
      <c r="JNH164" s="18"/>
      <c r="JNI164" s="18"/>
      <c r="JNJ164" s="18"/>
      <c r="JNK164" s="18"/>
      <c r="JNL164" s="18"/>
      <c r="JNM164" s="18"/>
      <c r="JNN164" s="18"/>
      <c r="JNO164" s="18"/>
      <c r="JNP164" s="18"/>
      <c r="JNQ164" s="18"/>
      <c r="JNR164" s="18"/>
      <c r="JNS164" s="18"/>
      <c r="JNT164" s="18"/>
      <c r="JNU164" s="18"/>
      <c r="JNV164" s="18"/>
      <c r="JNW164" s="18"/>
      <c r="JNX164" s="18"/>
      <c r="JNY164" s="18"/>
      <c r="JNZ164" s="18"/>
      <c r="JOA164" s="18"/>
      <c r="JOB164" s="18"/>
      <c r="JOC164" s="18"/>
      <c r="JOD164" s="18"/>
      <c r="JOE164" s="18"/>
      <c r="JOF164" s="18"/>
      <c r="JOG164" s="18"/>
      <c r="JOH164" s="18"/>
      <c r="JOI164" s="18"/>
      <c r="JOJ164" s="18"/>
      <c r="JOK164" s="18"/>
      <c r="JOL164" s="18"/>
      <c r="JOM164" s="18"/>
      <c r="JON164" s="18"/>
      <c r="JOO164" s="18"/>
      <c r="JOP164" s="18"/>
      <c r="JOQ164" s="18"/>
      <c r="JOR164" s="18"/>
      <c r="JOS164" s="18"/>
      <c r="JOT164" s="18"/>
      <c r="JOU164" s="18"/>
      <c r="JOV164" s="18"/>
      <c r="JOW164" s="18"/>
      <c r="JOX164" s="18"/>
      <c r="JOY164" s="18"/>
      <c r="JOZ164" s="18"/>
      <c r="JPA164" s="18"/>
      <c r="JPB164" s="18"/>
      <c r="JPC164" s="18"/>
      <c r="JPD164" s="18"/>
      <c r="JPE164" s="18"/>
      <c r="JPF164" s="18"/>
      <c r="JPG164" s="18"/>
      <c r="JPH164" s="18"/>
      <c r="JPI164" s="18"/>
      <c r="JPJ164" s="18"/>
      <c r="JPK164" s="18"/>
      <c r="JPL164" s="18"/>
      <c r="JPM164" s="18"/>
      <c r="JPN164" s="18"/>
      <c r="JPO164" s="18"/>
      <c r="JPP164" s="18"/>
      <c r="JPQ164" s="18"/>
      <c r="JPR164" s="18"/>
      <c r="JPS164" s="18"/>
      <c r="JPT164" s="18"/>
      <c r="JPU164" s="18"/>
      <c r="JPV164" s="18"/>
      <c r="JPW164" s="18"/>
      <c r="JPX164" s="18"/>
      <c r="JPY164" s="18"/>
      <c r="JPZ164" s="18"/>
      <c r="JQA164" s="18"/>
      <c r="JQB164" s="18"/>
      <c r="JQC164" s="18"/>
      <c r="JQD164" s="18"/>
      <c r="JQE164" s="18"/>
      <c r="JQF164" s="18"/>
      <c r="JQG164" s="18"/>
      <c r="JQH164" s="18"/>
      <c r="JQI164" s="18"/>
      <c r="JQJ164" s="18"/>
      <c r="JQK164" s="18"/>
      <c r="JQL164" s="18"/>
      <c r="JQM164" s="18"/>
      <c r="JQN164" s="18"/>
      <c r="JQO164" s="18"/>
      <c r="JQP164" s="18"/>
      <c r="JQQ164" s="18"/>
      <c r="JQR164" s="18"/>
      <c r="JQS164" s="18"/>
      <c r="JQT164" s="18"/>
      <c r="JQU164" s="18"/>
      <c r="JQV164" s="18"/>
      <c r="JQW164" s="18"/>
      <c r="JQX164" s="18"/>
      <c r="JQY164" s="18"/>
      <c r="JQZ164" s="18"/>
      <c r="JRA164" s="18"/>
      <c r="JRB164" s="18"/>
      <c r="JRC164" s="18"/>
      <c r="JRD164" s="18"/>
      <c r="JRE164" s="18"/>
      <c r="JRF164" s="18"/>
      <c r="JRG164" s="18"/>
      <c r="JRH164" s="18"/>
      <c r="JRI164" s="18"/>
      <c r="JRJ164" s="18"/>
      <c r="JRK164" s="18"/>
      <c r="JRL164" s="18"/>
      <c r="JRM164" s="18"/>
      <c r="JRN164" s="18"/>
      <c r="JRO164" s="18"/>
      <c r="JRP164" s="18"/>
      <c r="JRQ164" s="18"/>
      <c r="JRR164" s="18"/>
      <c r="JRS164" s="18"/>
      <c r="JRT164" s="18"/>
      <c r="JRU164" s="18"/>
      <c r="JRV164" s="18"/>
      <c r="JRW164" s="18"/>
      <c r="JRX164" s="18"/>
      <c r="JRY164" s="18"/>
      <c r="JRZ164" s="18"/>
      <c r="JSA164" s="18"/>
      <c r="JSB164" s="18"/>
      <c r="JSC164" s="18"/>
      <c r="JSD164" s="18"/>
      <c r="JSE164" s="18"/>
      <c r="JSF164" s="18"/>
      <c r="JSG164" s="18"/>
      <c r="JSH164" s="18"/>
      <c r="JSI164" s="18"/>
      <c r="JSJ164" s="18"/>
      <c r="JSK164" s="18"/>
      <c r="JSL164" s="18"/>
      <c r="JSM164" s="18"/>
      <c r="JSN164" s="18"/>
      <c r="JSO164" s="18"/>
      <c r="JSP164" s="18"/>
      <c r="JSQ164" s="18"/>
      <c r="JSR164" s="18"/>
      <c r="JSS164" s="18"/>
      <c r="JST164" s="18"/>
      <c r="JSU164" s="18"/>
      <c r="JSV164" s="18"/>
      <c r="JSW164" s="18"/>
      <c r="JSX164" s="18"/>
      <c r="JSY164" s="18"/>
      <c r="JSZ164" s="18"/>
      <c r="JTA164" s="18"/>
      <c r="JTB164" s="18"/>
      <c r="JTC164" s="18"/>
      <c r="JTD164" s="18"/>
      <c r="JTE164" s="18"/>
      <c r="JTF164" s="18"/>
      <c r="JTG164" s="18"/>
      <c r="JTH164" s="18"/>
      <c r="JTI164" s="18"/>
      <c r="JTJ164" s="18"/>
      <c r="JTK164" s="18"/>
      <c r="JTL164" s="18"/>
      <c r="JTM164" s="18"/>
      <c r="JTN164" s="18"/>
      <c r="JTO164" s="18"/>
      <c r="JTP164" s="18"/>
      <c r="JTQ164" s="18"/>
      <c r="JTR164" s="18"/>
      <c r="JTS164" s="18"/>
      <c r="JTT164" s="18"/>
      <c r="JTU164" s="18"/>
      <c r="JTV164" s="18"/>
      <c r="JTW164" s="18"/>
      <c r="JTX164" s="18"/>
      <c r="JTY164" s="18"/>
      <c r="JTZ164" s="18"/>
      <c r="JUA164" s="18"/>
      <c r="JUB164" s="18"/>
      <c r="JUC164" s="18"/>
      <c r="JUD164" s="18"/>
      <c r="JUE164" s="18"/>
      <c r="JUF164" s="18"/>
      <c r="JUG164" s="18"/>
      <c r="JUH164" s="18"/>
      <c r="JUI164" s="18"/>
      <c r="JUJ164" s="18"/>
      <c r="JUK164" s="18"/>
      <c r="JUL164" s="18"/>
      <c r="JUM164" s="18"/>
      <c r="JUN164" s="18"/>
      <c r="JUO164" s="18"/>
      <c r="JUP164" s="18"/>
      <c r="JUQ164" s="18"/>
      <c r="JUR164" s="18"/>
      <c r="JUS164" s="18"/>
      <c r="JUT164" s="18"/>
      <c r="JUU164" s="18"/>
      <c r="JUV164" s="18"/>
      <c r="JUW164" s="18"/>
      <c r="JUX164" s="18"/>
      <c r="JUY164" s="18"/>
      <c r="JUZ164" s="18"/>
      <c r="JVA164" s="18"/>
      <c r="JVB164" s="18"/>
      <c r="JVC164" s="18"/>
      <c r="JVD164" s="18"/>
      <c r="JVE164" s="18"/>
      <c r="JVF164" s="18"/>
      <c r="JVG164" s="18"/>
      <c r="JVH164" s="18"/>
      <c r="JVI164" s="18"/>
      <c r="JVJ164" s="18"/>
      <c r="JVK164" s="18"/>
      <c r="JVL164" s="18"/>
      <c r="JVM164" s="18"/>
      <c r="JVN164" s="18"/>
      <c r="JVO164" s="18"/>
      <c r="JVP164" s="18"/>
      <c r="JVQ164" s="18"/>
      <c r="JVR164" s="18"/>
      <c r="JVS164" s="18"/>
      <c r="JVT164" s="18"/>
      <c r="JVU164" s="18"/>
      <c r="JVV164" s="18"/>
      <c r="JVW164" s="18"/>
      <c r="JVX164" s="18"/>
      <c r="JVY164" s="18"/>
      <c r="JVZ164" s="18"/>
      <c r="JWA164" s="18"/>
      <c r="JWB164" s="18"/>
      <c r="JWC164" s="18"/>
      <c r="JWD164" s="18"/>
      <c r="JWE164" s="18"/>
      <c r="JWF164" s="18"/>
      <c r="JWG164" s="18"/>
      <c r="JWH164" s="18"/>
      <c r="JWI164" s="18"/>
      <c r="JWJ164" s="18"/>
      <c r="JWK164" s="18"/>
      <c r="JWL164" s="18"/>
      <c r="JWM164" s="18"/>
      <c r="JWN164" s="18"/>
      <c r="JWO164" s="18"/>
      <c r="JWP164" s="18"/>
      <c r="JWQ164" s="18"/>
      <c r="JWR164" s="18"/>
      <c r="JWS164" s="18"/>
      <c r="JWT164" s="18"/>
      <c r="JWU164" s="18"/>
      <c r="JWV164" s="18"/>
      <c r="JWW164" s="18"/>
      <c r="JWX164" s="18"/>
      <c r="JWY164" s="18"/>
      <c r="JWZ164" s="18"/>
      <c r="JXA164" s="18"/>
      <c r="JXB164" s="18"/>
      <c r="JXC164" s="18"/>
      <c r="JXD164" s="18"/>
      <c r="JXE164" s="18"/>
      <c r="JXF164" s="18"/>
      <c r="JXG164" s="18"/>
      <c r="JXH164" s="18"/>
      <c r="JXI164" s="18"/>
      <c r="JXJ164" s="18"/>
      <c r="JXK164" s="18"/>
      <c r="JXL164" s="18"/>
      <c r="JXM164" s="18"/>
      <c r="JXN164" s="18"/>
      <c r="JXO164" s="18"/>
      <c r="JXP164" s="18"/>
      <c r="JXQ164" s="18"/>
      <c r="JXR164" s="18"/>
      <c r="JXS164" s="18"/>
      <c r="JXT164" s="18"/>
      <c r="JXU164" s="18"/>
      <c r="JXV164" s="18"/>
      <c r="JXW164" s="18"/>
      <c r="JXX164" s="18"/>
      <c r="JXY164" s="18"/>
      <c r="JXZ164" s="18"/>
      <c r="JYA164" s="18"/>
      <c r="JYB164" s="18"/>
      <c r="JYC164" s="18"/>
      <c r="JYD164" s="18"/>
      <c r="JYE164" s="18"/>
      <c r="JYF164" s="18"/>
      <c r="JYG164" s="18"/>
      <c r="JYH164" s="18"/>
      <c r="JYI164" s="18"/>
      <c r="JYJ164" s="18"/>
      <c r="JYK164" s="18"/>
      <c r="JYL164" s="18"/>
      <c r="JYM164" s="18"/>
      <c r="JYN164" s="18"/>
      <c r="JYO164" s="18"/>
      <c r="JYP164" s="18"/>
      <c r="JYQ164" s="18"/>
      <c r="JYR164" s="18"/>
      <c r="JYS164" s="18"/>
      <c r="JYT164" s="18"/>
      <c r="JYU164" s="18"/>
      <c r="JYV164" s="18"/>
      <c r="JYW164" s="18"/>
      <c r="JYX164" s="18"/>
      <c r="JYY164" s="18"/>
      <c r="JYZ164" s="18"/>
      <c r="JZA164" s="18"/>
      <c r="JZB164" s="18"/>
      <c r="JZC164" s="18"/>
      <c r="JZD164" s="18"/>
      <c r="JZE164" s="18"/>
      <c r="JZF164" s="18"/>
      <c r="JZG164" s="18"/>
      <c r="JZH164" s="18"/>
      <c r="JZI164" s="18"/>
      <c r="JZJ164" s="18"/>
      <c r="JZK164" s="18"/>
      <c r="JZL164" s="18"/>
      <c r="JZM164" s="18"/>
      <c r="JZN164" s="18"/>
      <c r="JZO164" s="18"/>
      <c r="JZP164" s="18"/>
      <c r="JZQ164" s="18"/>
      <c r="JZR164" s="18"/>
      <c r="JZS164" s="18"/>
      <c r="JZT164" s="18"/>
      <c r="JZU164" s="18"/>
      <c r="JZV164" s="18"/>
      <c r="JZW164" s="18"/>
      <c r="JZX164" s="18"/>
      <c r="JZY164" s="18"/>
      <c r="JZZ164" s="18"/>
      <c r="KAA164" s="18"/>
      <c r="KAB164" s="18"/>
      <c r="KAC164" s="18"/>
      <c r="KAD164" s="18"/>
      <c r="KAE164" s="18"/>
      <c r="KAF164" s="18"/>
      <c r="KAG164" s="18"/>
      <c r="KAH164" s="18"/>
      <c r="KAI164" s="18"/>
      <c r="KAJ164" s="18"/>
      <c r="KAK164" s="18"/>
      <c r="KAL164" s="18"/>
      <c r="KAM164" s="18"/>
      <c r="KAN164" s="18"/>
      <c r="KAO164" s="18"/>
      <c r="KAP164" s="18"/>
      <c r="KAQ164" s="18"/>
      <c r="KAR164" s="18"/>
      <c r="KAS164" s="18"/>
      <c r="KAT164" s="18"/>
      <c r="KAU164" s="18"/>
      <c r="KAV164" s="18"/>
      <c r="KAW164" s="18"/>
      <c r="KAX164" s="18"/>
      <c r="KAY164" s="18"/>
      <c r="KAZ164" s="18"/>
      <c r="KBA164" s="18"/>
      <c r="KBB164" s="18"/>
      <c r="KBC164" s="18"/>
      <c r="KBD164" s="18"/>
      <c r="KBE164" s="18"/>
      <c r="KBF164" s="18"/>
      <c r="KBG164" s="18"/>
      <c r="KBH164" s="18"/>
      <c r="KBI164" s="18"/>
      <c r="KBJ164" s="18"/>
      <c r="KBK164" s="18"/>
      <c r="KBL164" s="18"/>
      <c r="KBM164" s="18"/>
      <c r="KBN164" s="18"/>
      <c r="KBO164" s="18"/>
      <c r="KBP164" s="18"/>
      <c r="KBQ164" s="18"/>
      <c r="KBR164" s="18"/>
      <c r="KBS164" s="18"/>
      <c r="KBT164" s="18"/>
      <c r="KBU164" s="18"/>
      <c r="KBV164" s="18"/>
      <c r="KBW164" s="18"/>
      <c r="KBX164" s="18"/>
      <c r="KBY164" s="18"/>
      <c r="KBZ164" s="18"/>
      <c r="KCA164" s="18"/>
      <c r="KCB164" s="18"/>
      <c r="KCC164" s="18"/>
      <c r="KCD164" s="18"/>
      <c r="KCE164" s="18"/>
      <c r="KCF164" s="18"/>
      <c r="KCG164" s="18"/>
      <c r="KCH164" s="18"/>
      <c r="KCI164" s="18"/>
      <c r="KCJ164" s="18"/>
      <c r="KCK164" s="18"/>
      <c r="KCL164" s="18"/>
      <c r="KCM164" s="18"/>
      <c r="KCN164" s="18"/>
      <c r="KCO164" s="18"/>
      <c r="KCP164" s="18"/>
      <c r="KCQ164" s="18"/>
      <c r="KCR164" s="18"/>
      <c r="KCS164" s="18"/>
      <c r="KCT164" s="18"/>
      <c r="KCU164" s="18"/>
      <c r="KCV164" s="18"/>
      <c r="KCW164" s="18"/>
      <c r="KCX164" s="18"/>
      <c r="KCY164" s="18"/>
      <c r="KCZ164" s="18"/>
      <c r="KDA164" s="18"/>
      <c r="KDB164" s="18"/>
      <c r="KDC164" s="18"/>
      <c r="KDD164" s="18"/>
      <c r="KDE164" s="18"/>
      <c r="KDF164" s="18"/>
      <c r="KDG164" s="18"/>
      <c r="KDH164" s="18"/>
      <c r="KDI164" s="18"/>
      <c r="KDJ164" s="18"/>
      <c r="KDK164" s="18"/>
      <c r="KDL164" s="18"/>
      <c r="KDM164" s="18"/>
      <c r="KDN164" s="18"/>
      <c r="KDO164" s="18"/>
      <c r="KDP164" s="18"/>
      <c r="KDQ164" s="18"/>
      <c r="KDR164" s="18"/>
      <c r="KDS164" s="18"/>
      <c r="KDT164" s="18"/>
      <c r="KDU164" s="18"/>
      <c r="KDV164" s="18"/>
      <c r="KDW164" s="18"/>
      <c r="KDX164" s="18"/>
      <c r="KDY164" s="18"/>
      <c r="KDZ164" s="18"/>
      <c r="KEA164" s="18"/>
      <c r="KEB164" s="18"/>
      <c r="KEC164" s="18"/>
      <c r="KED164" s="18"/>
      <c r="KEE164" s="18"/>
      <c r="KEF164" s="18"/>
      <c r="KEG164" s="18"/>
      <c r="KEH164" s="18"/>
      <c r="KEI164" s="18"/>
      <c r="KEJ164" s="18"/>
      <c r="KEK164" s="18"/>
      <c r="KEL164" s="18"/>
      <c r="KEM164" s="18"/>
      <c r="KEN164" s="18"/>
      <c r="KEO164" s="18"/>
      <c r="KEP164" s="18"/>
      <c r="KEQ164" s="18"/>
      <c r="KER164" s="18"/>
      <c r="KES164" s="18"/>
      <c r="KET164" s="18"/>
      <c r="KEU164" s="18"/>
      <c r="KEV164" s="18"/>
      <c r="KEW164" s="18"/>
      <c r="KEX164" s="18"/>
      <c r="KEY164" s="18"/>
      <c r="KEZ164" s="18"/>
      <c r="KFA164" s="18"/>
      <c r="KFB164" s="18"/>
      <c r="KFC164" s="18"/>
      <c r="KFD164" s="18"/>
      <c r="KFE164" s="18"/>
      <c r="KFF164" s="18"/>
      <c r="KFG164" s="18"/>
      <c r="KFH164" s="18"/>
      <c r="KFI164" s="18"/>
      <c r="KFJ164" s="18"/>
      <c r="KFK164" s="18"/>
      <c r="KFL164" s="18"/>
      <c r="KFM164" s="18"/>
      <c r="KFN164" s="18"/>
      <c r="KFO164" s="18"/>
      <c r="KFP164" s="18"/>
      <c r="KFQ164" s="18"/>
      <c r="KFR164" s="18"/>
      <c r="KFS164" s="18"/>
      <c r="KFT164" s="18"/>
      <c r="KFU164" s="18"/>
      <c r="KFV164" s="18"/>
      <c r="KFW164" s="18"/>
      <c r="KFX164" s="18"/>
      <c r="KFY164" s="18"/>
      <c r="KFZ164" s="18"/>
      <c r="KGA164" s="18"/>
      <c r="KGB164" s="18"/>
      <c r="KGC164" s="18"/>
      <c r="KGD164" s="18"/>
      <c r="KGE164" s="18"/>
      <c r="KGF164" s="18"/>
      <c r="KGG164" s="18"/>
      <c r="KGH164" s="18"/>
      <c r="KGI164" s="18"/>
      <c r="KGJ164" s="18"/>
      <c r="KGK164" s="18"/>
      <c r="KGL164" s="18"/>
      <c r="KGM164" s="18"/>
      <c r="KGN164" s="18"/>
      <c r="KGO164" s="18"/>
      <c r="KGP164" s="18"/>
      <c r="KGQ164" s="18"/>
      <c r="KGR164" s="18"/>
      <c r="KGS164" s="18"/>
      <c r="KGT164" s="18"/>
      <c r="KGU164" s="18"/>
      <c r="KGV164" s="18"/>
      <c r="KGW164" s="18"/>
      <c r="KGX164" s="18"/>
      <c r="KGY164" s="18"/>
      <c r="KGZ164" s="18"/>
      <c r="KHA164" s="18"/>
      <c r="KHB164" s="18"/>
      <c r="KHC164" s="18"/>
      <c r="KHD164" s="18"/>
      <c r="KHE164" s="18"/>
      <c r="KHF164" s="18"/>
      <c r="KHG164" s="18"/>
      <c r="KHH164" s="18"/>
      <c r="KHI164" s="18"/>
      <c r="KHJ164" s="18"/>
      <c r="KHK164" s="18"/>
      <c r="KHL164" s="18"/>
      <c r="KHM164" s="18"/>
      <c r="KHN164" s="18"/>
      <c r="KHO164" s="18"/>
      <c r="KHP164" s="18"/>
      <c r="KHQ164" s="18"/>
      <c r="KHR164" s="18"/>
      <c r="KHS164" s="18"/>
      <c r="KHT164" s="18"/>
      <c r="KHU164" s="18"/>
      <c r="KHV164" s="18"/>
      <c r="KHW164" s="18"/>
      <c r="KHX164" s="18"/>
      <c r="KHY164" s="18"/>
      <c r="KHZ164" s="18"/>
      <c r="KIA164" s="18"/>
      <c r="KIB164" s="18"/>
      <c r="KIC164" s="18"/>
      <c r="KID164" s="18"/>
      <c r="KIE164" s="18"/>
      <c r="KIF164" s="18"/>
      <c r="KIG164" s="18"/>
      <c r="KIH164" s="18"/>
      <c r="KII164" s="18"/>
      <c r="KIJ164" s="18"/>
      <c r="KIK164" s="18"/>
      <c r="KIL164" s="18"/>
      <c r="KIM164" s="18"/>
      <c r="KIN164" s="18"/>
      <c r="KIO164" s="18"/>
      <c r="KIP164" s="18"/>
      <c r="KIQ164" s="18"/>
      <c r="KIR164" s="18"/>
      <c r="KIS164" s="18"/>
      <c r="KIT164" s="18"/>
      <c r="KIU164" s="18"/>
      <c r="KIV164" s="18"/>
      <c r="KIW164" s="18"/>
      <c r="KIX164" s="18"/>
      <c r="KIY164" s="18"/>
      <c r="KIZ164" s="18"/>
      <c r="KJA164" s="18"/>
      <c r="KJB164" s="18"/>
      <c r="KJC164" s="18"/>
      <c r="KJD164" s="18"/>
      <c r="KJE164" s="18"/>
      <c r="KJF164" s="18"/>
      <c r="KJG164" s="18"/>
      <c r="KJH164" s="18"/>
      <c r="KJI164" s="18"/>
      <c r="KJJ164" s="18"/>
      <c r="KJK164" s="18"/>
      <c r="KJL164" s="18"/>
      <c r="KJM164" s="18"/>
      <c r="KJN164" s="18"/>
      <c r="KJO164" s="18"/>
      <c r="KJP164" s="18"/>
      <c r="KJQ164" s="18"/>
      <c r="KJR164" s="18"/>
      <c r="KJS164" s="18"/>
      <c r="KJT164" s="18"/>
      <c r="KJU164" s="18"/>
      <c r="KJV164" s="18"/>
      <c r="KJW164" s="18"/>
      <c r="KJX164" s="18"/>
      <c r="KJY164" s="18"/>
      <c r="KJZ164" s="18"/>
      <c r="KKA164" s="18"/>
      <c r="KKB164" s="18"/>
      <c r="KKC164" s="18"/>
      <c r="KKD164" s="18"/>
      <c r="KKE164" s="18"/>
      <c r="KKF164" s="18"/>
      <c r="KKG164" s="18"/>
      <c r="KKH164" s="18"/>
      <c r="KKI164" s="18"/>
      <c r="KKJ164" s="18"/>
      <c r="KKK164" s="18"/>
      <c r="KKL164" s="18"/>
      <c r="KKM164" s="18"/>
      <c r="KKN164" s="18"/>
      <c r="KKO164" s="18"/>
      <c r="KKP164" s="18"/>
      <c r="KKQ164" s="18"/>
      <c r="KKR164" s="18"/>
      <c r="KKS164" s="18"/>
      <c r="KKT164" s="18"/>
      <c r="KKU164" s="18"/>
      <c r="KKV164" s="18"/>
      <c r="KKW164" s="18"/>
      <c r="KKX164" s="18"/>
      <c r="KKY164" s="18"/>
      <c r="KKZ164" s="18"/>
      <c r="KLA164" s="18"/>
      <c r="KLB164" s="18"/>
      <c r="KLC164" s="18"/>
      <c r="KLD164" s="18"/>
      <c r="KLE164" s="18"/>
      <c r="KLF164" s="18"/>
      <c r="KLG164" s="18"/>
      <c r="KLH164" s="18"/>
      <c r="KLI164" s="18"/>
      <c r="KLJ164" s="18"/>
      <c r="KLK164" s="18"/>
      <c r="KLL164" s="18"/>
      <c r="KLM164" s="18"/>
      <c r="KLN164" s="18"/>
      <c r="KLO164" s="18"/>
      <c r="KLP164" s="18"/>
      <c r="KLQ164" s="18"/>
      <c r="KLR164" s="18"/>
      <c r="KLS164" s="18"/>
      <c r="KLT164" s="18"/>
      <c r="KLU164" s="18"/>
      <c r="KLV164" s="18"/>
      <c r="KLW164" s="18"/>
      <c r="KLX164" s="18"/>
      <c r="KLY164" s="18"/>
      <c r="KLZ164" s="18"/>
      <c r="KMA164" s="18"/>
      <c r="KMB164" s="18"/>
      <c r="KMC164" s="18"/>
      <c r="KMD164" s="18"/>
      <c r="KME164" s="18"/>
      <c r="KMF164" s="18"/>
      <c r="KMG164" s="18"/>
      <c r="KMH164" s="18"/>
      <c r="KMI164" s="18"/>
      <c r="KMJ164" s="18"/>
      <c r="KMK164" s="18"/>
      <c r="KML164" s="18"/>
      <c r="KMM164" s="18"/>
      <c r="KMN164" s="18"/>
      <c r="KMO164" s="18"/>
      <c r="KMP164" s="18"/>
      <c r="KMQ164" s="18"/>
      <c r="KMR164" s="18"/>
      <c r="KMS164" s="18"/>
      <c r="KMT164" s="18"/>
      <c r="KMU164" s="18"/>
      <c r="KMV164" s="18"/>
      <c r="KMW164" s="18"/>
      <c r="KMX164" s="18"/>
      <c r="KMY164" s="18"/>
      <c r="KMZ164" s="18"/>
      <c r="KNA164" s="18"/>
      <c r="KNB164" s="18"/>
      <c r="KNC164" s="18"/>
      <c r="KND164" s="18"/>
      <c r="KNE164" s="18"/>
      <c r="KNF164" s="18"/>
      <c r="KNG164" s="18"/>
      <c r="KNH164" s="18"/>
      <c r="KNI164" s="18"/>
      <c r="KNJ164" s="18"/>
      <c r="KNK164" s="18"/>
      <c r="KNL164" s="18"/>
      <c r="KNM164" s="18"/>
      <c r="KNN164" s="18"/>
      <c r="KNO164" s="18"/>
      <c r="KNP164" s="18"/>
      <c r="KNQ164" s="18"/>
      <c r="KNR164" s="18"/>
      <c r="KNS164" s="18"/>
      <c r="KNT164" s="18"/>
      <c r="KNU164" s="18"/>
      <c r="KNV164" s="18"/>
      <c r="KNW164" s="18"/>
      <c r="KNX164" s="18"/>
      <c r="KNY164" s="18"/>
      <c r="KNZ164" s="18"/>
      <c r="KOA164" s="18"/>
      <c r="KOB164" s="18"/>
      <c r="KOC164" s="18"/>
      <c r="KOD164" s="18"/>
      <c r="KOE164" s="18"/>
      <c r="KOF164" s="18"/>
      <c r="KOG164" s="18"/>
      <c r="KOH164" s="18"/>
      <c r="KOI164" s="18"/>
      <c r="KOJ164" s="18"/>
      <c r="KOK164" s="18"/>
      <c r="KOL164" s="18"/>
      <c r="KOM164" s="18"/>
      <c r="KON164" s="18"/>
      <c r="KOO164" s="18"/>
      <c r="KOP164" s="18"/>
      <c r="KOQ164" s="18"/>
      <c r="KOR164" s="18"/>
      <c r="KOS164" s="18"/>
      <c r="KOT164" s="18"/>
      <c r="KOU164" s="18"/>
      <c r="KOV164" s="18"/>
      <c r="KOW164" s="18"/>
      <c r="KOX164" s="18"/>
      <c r="KOY164" s="18"/>
      <c r="KOZ164" s="18"/>
      <c r="KPA164" s="18"/>
      <c r="KPB164" s="18"/>
      <c r="KPC164" s="18"/>
      <c r="KPD164" s="18"/>
      <c r="KPE164" s="18"/>
      <c r="KPF164" s="18"/>
      <c r="KPG164" s="18"/>
      <c r="KPH164" s="18"/>
      <c r="KPI164" s="18"/>
      <c r="KPJ164" s="18"/>
      <c r="KPK164" s="18"/>
      <c r="KPL164" s="18"/>
      <c r="KPM164" s="18"/>
      <c r="KPN164" s="18"/>
      <c r="KPO164" s="18"/>
      <c r="KPP164" s="18"/>
      <c r="KPQ164" s="18"/>
      <c r="KPR164" s="18"/>
      <c r="KPS164" s="18"/>
      <c r="KPT164" s="18"/>
      <c r="KPU164" s="18"/>
      <c r="KPV164" s="18"/>
      <c r="KPW164" s="18"/>
      <c r="KPX164" s="18"/>
      <c r="KPY164" s="18"/>
      <c r="KPZ164" s="18"/>
      <c r="KQA164" s="18"/>
      <c r="KQB164" s="18"/>
      <c r="KQC164" s="18"/>
      <c r="KQD164" s="18"/>
      <c r="KQE164" s="18"/>
      <c r="KQF164" s="18"/>
      <c r="KQG164" s="18"/>
      <c r="KQH164" s="18"/>
      <c r="KQI164" s="18"/>
      <c r="KQJ164" s="18"/>
      <c r="KQK164" s="18"/>
      <c r="KQL164" s="18"/>
      <c r="KQM164" s="18"/>
      <c r="KQN164" s="18"/>
      <c r="KQO164" s="18"/>
      <c r="KQP164" s="18"/>
      <c r="KQQ164" s="18"/>
      <c r="KQR164" s="18"/>
      <c r="KQS164" s="18"/>
      <c r="KQT164" s="18"/>
      <c r="KQU164" s="18"/>
      <c r="KQV164" s="18"/>
      <c r="KQW164" s="18"/>
      <c r="KQX164" s="18"/>
      <c r="KQY164" s="18"/>
      <c r="KQZ164" s="18"/>
      <c r="KRA164" s="18"/>
      <c r="KRB164" s="18"/>
      <c r="KRC164" s="18"/>
      <c r="KRD164" s="18"/>
      <c r="KRE164" s="18"/>
      <c r="KRF164" s="18"/>
      <c r="KRG164" s="18"/>
      <c r="KRH164" s="18"/>
      <c r="KRI164" s="18"/>
      <c r="KRJ164" s="18"/>
      <c r="KRK164" s="18"/>
      <c r="KRL164" s="18"/>
      <c r="KRM164" s="18"/>
      <c r="KRN164" s="18"/>
      <c r="KRO164" s="18"/>
      <c r="KRP164" s="18"/>
      <c r="KRQ164" s="18"/>
      <c r="KRR164" s="18"/>
      <c r="KRS164" s="18"/>
      <c r="KRT164" s="18"/>
      <c r="KRU164" s="18"/>
      <c r="KRV164" s="18"/>
      <c r="KRW164" s="18"/>
      <c r="KRX164" s="18"/>
      <c r="KRY164" s="18"/>
      <c r="KRZ164" s="18"/>
      <c r="KSA164" s="18"/>
      <c r="KSB164" s="18"/>
      <c r="KSC164" s="18"/>
      <c r="KSD164" s="18"/>
      <c r="KSE164" s="18"/>
      <c r="KSF164" s="18"/>
      <c r="KSG164" s="18"/>
      <c r="KSH164" s="18"/>
      <c r="KSI164" s="18"/>
      <c r="KSJ164" s="18"/>
      <c r="KSK164" s="18"/>
      <c r="KSL164" s="18"/>
      <c r="KSM164" s="18"/>
      <c r="KSN164" s="18"/>
      <c r="KSO164" s="18"/>
      <c r="KSP164" s="18"/>
      <c r="KSQ164" s="18"/>
      <c r="KSR164" s="18"/>
      <c r="KSS164" s="18"/>
      <c r="KST164" s="18"/>
      <c r="KSU164" s="18"/>
      <c r="KSV164" s="18"/>
      <c r="KSW164" s="18"/>
      <c r="KSX164" s="18"/>
      <c r="KSY164" s="18"/>
      <c r="KSZ164" s="18"/>
      <c r="KTA164" s="18"/>
      <c r="KTB164" s="18"/>
      <c r="KTC164" s="18"/>
      <c r="KTD164" s="18"/>
      <c r="KTE164" s="18"/>
      <c r="KTF164" s="18"/>
      <c r="KTG164" s="18"/>
      <c r="KTH164" s="18"/>
      <c r="KTI164" s="18"/>
      <c r="KTJ164" s="18"/>
      <c r="KTK164" s="18"/>
      <c r="KTL164" s="18"/>
      <c r="KTM164" s="18"/>
      <c r="KTN164" s="18"/>
      <c r="KTO164" s="18"/>
      <c r="KTP164" s="18"/>
      <c r="KTQ164" s="18"/>
      <c r="KTR164" s="18"/>
      <c r="KTS164" s="18"/>
      <c r="KTT164" s="18"/>
      <c r="KTU164" s="18"/>
      <c r="KTV164" s="18"/>
      <c r="KTW164" s="18"/>
      <c r="KTX164" s="18"/>
      <c r="KTY164" s="18"/>
      <c r="KTZ164" s="18"/>
      <c r="KUA164" s="18"/>
      <c r="KUB164" s="18"/>
      <c r="KUC164" s="18"/>
      <c r="KUD164" s="18"/>
      <c r="KUE164" s="18"/>
      <c r="KUF164" s="18"/>
      <c r="KUG164" s="18"/>
      <c r="KUH164" s="18"/>
      <c r="KUI164" s="18"/>
      <c r="KUJ164" s="18"/>
      <c r="KUK164" s="18"/>
      <c r="KUL164" s="18"/>
      <c r="KUM164" s="18"/>
      <c r="KUN164" s="18"/>
      <c r="KUO164" s="18"/>
      <c r="KUP164" s="18"/>
      <c r="KUQ164" s="18"/>
      <c r="KUR164" s="18"/>
      <c r="KUS164" s="18"/>
      <c r="KUT164" s="18"/>
      <c r="KUU164" s="18"/>
      <c r="KUV164" s="18"/>
      <c r="KUW164" s="18"/>
      <c r="KUX164" s="18"/>
      <c r="KUY164" s="18"/>
      <c r="KUZ164" s="18"/>
      <c r="KVA164" s="18"/>
      <c r="KVB164" s="18"/>
      <c r="KVC164" s="18"/>
      <c r="KVD164" s="18"/>
      <c r="KVE164" s="18"/>
      <c r="KVF164" s="18"/>
      <c r="KVG164" s="18"/>
      <c r="KVH164" s="18"/>
      <c r="KVI164" s="18"/>
      <c r="KVJ164" s="18"/>
      <c r="KVK164" s="18"/>
      <c r="KVL164" s="18"/>
      <c r="KVM164" s="18"/>
      <c r="KVN164" s="18"/>
      <c r="KVO164" s="18"/>
      <c r="KVP164" s="18"/>
      <c r="KVQ164" s="18"/>
      <c r="KVR164" s="18"/>
      <c r="KVS164" s="18"/>
      <c r="KVT164" s="18"/>
      <c r="KVU164" s="18"/>
      <c r="KVV164" s="18"/>
      <c r="KVW164" s="18"/>
      <c r="KVX164" s="18"/>
      <c r="KVY164" s="18"/>
      <c r="KVZ164" s="18"/>
      <c r="KWA164" s="18"/>
      <c r="KWB164" s="18"/>
      <c r="KWC164" s="18"/>
      <c r="KWD164" s="18"/>
      <c r="KWE164" s="18"/>
      <c r="KWF164" s="18"/>
      <c r="KWG164" s="18"/>
      <c r="KWH164" s="18"/>
      <c r="KWI164" s="18"/>
      <c r="KWJ164" s="18"/>
      <c r="KWK164" s="18"/>
      <c r="KWL164" s="18"/>
      <c r="KWM164" s="18"/>
      <c r="KWN164" s="18"/>
      <c r="KWO164" s="18"/>
      <c r="KWP164" s="18"/>
      <c r="KWQ164" s="18"/>
      <c r="KWR164" s="18"/>
      <c r="KWS164" s="18"/>
      <c r="KWT164" s="18"/>
      <c r="KWU164" s="18"/>
      <c r="KWV164" s="18"/>
      <c r="KWW164" s="18"/>
      <c r="KWX164" s="18"/>
      <c r="KWY164" s="18"/>
      <c r="KWZ164" s="18"/>
      <c r="KXA164" s="18"/>
      <c r="KXB164" s="18"/>
      <c r="KXC164" s="18"/>
      <c r="KXD164" s="18"/>
      <c r="KXE164" s="18"/>
      <c r="KXF164" s="18"/>
      <c r="KXG164" s="18"/>
      <c r="KXH164" s="18"/>
      <c r="KXI164" s="18"/>
      <c r="KXJ164" s="18"/>
      <c r="KXK164" s="18"/>
      <c r="KXL164" s="18"/>
      <c r="KXM164" s="18"/>
      <c r="KXN164" s="18"/>
      <c r="KXO164" s="18"/>
      <c r="KXP164" s="18"/>
      <c r="KXQ164" s="18"/>
      <c r="KXR164" s="18"/>
      <c r="KXS164" s="18"/>
      <c r="KXT164" s="18"/>
      <c r="KXU164" s="18"/>
      <c r="KXV164" s="18"/>
      <c r="KXW164" s="18"/>
      <c r="KXX164" s="18"/>
      <c r="KXY164" s="18"/>
      <c r="KXZ164" s="18"/>
      <c r="KYA164" s="18"/>
      <c r="KYB164" s="18"/>
      <c r="KYC164" s="18"/>
      <c r="KYD164" s="18"/>
      <c r="KYE164" s="18"/>
      <c r="KYF164" s="18"/>
      <c r="KYG164" s="18"/>
      <c r="KYH164" s="18"/>
      <c r="KYI164" s="18"/>
      <c r="KYJ164" s="18"/>
      <c r="KYK164" s="18"/>
      <c r="KYL164" s="18"/>
      <c r="KYM164" s="18"/>
      <c r="KYN164" s="18"/>
      <c r="KYO164" s="18"/>
      <c r="KYP164" s="18"/>
      <c r="KYQ164" s="18"/>
      <c r="KYR164" s="18"/>
      <c r="KYS164" s="18"/>
      <c r="KYT164" s="18"/>
      <c r="KYU164" s="18"/>
      <c r="KYV164" s="18"/>
      <c r="KYW164" s="18"/>
      <c r="KYX164" s="18"/>
      <c r="KYY164" s="18"/>
      <c r="KYZ164" s="18"/>
      <c r="KZA164" s="18"/>
      <c r="KZB164" s="18"/>
      <c r="KZC164" s="18"/>
      <c r="KZD164" s="18"/>
      <c r="KZE164" s="18"/>
      <c r="KZF164" s="18"/>
      <c r="KZG164" s="18"/>
      <c r="KZH164" s="18"/>
      <c r="KZI164" s="18"/>
      <c r="KZJ164" s="18"/>
      <c r="KZK164" s="18"/>
      <c r="KZL164" s="18"/>
      <c r="KZM164" s="18"/>
      <c r="KZN164" s="18"/>
      <c r="KZO164" s="18"/>
      <c r="KZP164" s="18"/>
      <c r="KZQ164" s="18"/>
      <c r="KZR164" s="18"/>
      <c r="KZS164" s="18"/>
      <c r="KZT164" s="18"/>
      <c r="KZU164" s="18"/>
      <c r="KZV164" s="18"/>
      <c r="KZW164" s="18"/>
      <c r="KZX164" s="18"/>
      <c r="KZY164" s="18"/>
      <c r="KZZ164" s="18"/>
      <c r="LAA164" s="18"/>
      <c r="LAB164" s="18"/>
      <c r="LAC164" s="18"/>
      <c r="LAD164" s="18"/>
      <c r="LAE164" s="18"/>
      <c r="LAF164" s="18"/>
      <c r="LAG164" s="18"/>
      <c r="LAH164" s="18"/>
      <c r="LAI164" s="18"/>
      <c r="LAJ164" s="18"/>
      <c r="LAK164" s="18"/>
      <c r="LAL164" s="18"/>
      <c r="LAM164" s="18"/>
      <c r="LAN164" s="18"/>
      <c r="LAO164" s="18"/>
      <c r="LAP164" s="18"/>
      <c r="LAQ164" s="18"/>
      <c r="LAR164" s="18"/>
      <c r="LAS164" s="18"/>
      <c r="LAT164" s="18"/>
      <c r="LAU164" s="18"/>
      <c r="LAV164" s="18"/>
      <c r="LAW164" s="18"/>
      <c r="LAX164" s="18"/>
      <c r="LAY164" s="18"/>
      <c r="LAZ164" s="18"/>
      <c r="LBA164" s="18"/>
      <c r="LBB164" s="18"/>
      <c r="LBC164" s="18"/>
      <c r="LBD164" s="18"/>
      <c r="LBE164" s="18"/>
      <c r="LBF164" s="18"/>
      <c r="LBG164" s="18"/>
      <c r="LBH164" s="18"/>
      <c r="LBI164" s="18"/>
      <c r="LBJ164" s="18"/>
      <c r="LBK164" s="18"/>
      <c r="LBL164" s="18"/>
      <c r="LBM164" s="18"/>
      <c r="LBN164" s="18"/>
      <c r="LBO164" s="18"/>
      <c r="LBP164" s="18"/>
      <c r="LBQ164" s="18"/>
      <c r="LBR164" s="18"/>
      <c r="LBS164" s="18"/>
      <c r="LBT164" s="18"/>
      <c r="LBU164" s="18"/>
      <c r="LBV164" s="18"/>
      <c r="LBW164" s="18"/>
      <c r="LBX164" s="18"/>
      <c r="LBY164" s="18"/>
      <c r="LBZ164" s="18"/>
      <c r="LCA164" s="18"/>
      <c r="LCB164" s="18"/>
      <c r="LCC164" s="18"/>
      <c r="LCD164" s="18"/>
      <c r="LCE164" s="18"/>
      <c r="LCF164" s="18"/>
      <c r="LCG164" s="18"/>
      <c r="LCH164" s="18"/>
      <c r="LCI164" s="18"/>
      <c r="LCJ164" s="18"/>
      <c r="LCK164" s="18"/>
      <c r="LCL164" s="18"/>
      <c r="LCM164" s="18"/>
      <c r="LCN164" s="18"/>
      <c r="LCO164" s="18"/>
      <c r="LCP164" s="18"/>
      <c r="LCQ164" s="18"/>
      <c r="LCR164" s="18"/>
      <c r="LCS164" s="18"/>
      <c r="LCT164" s="18"/>
      <c r="LCU164" s="18"/>
      <c r="LCV164" s="18"/>
      <c r="LCW164" s="18"/>
      <c r="LCX164" s="18"/>
      <c r="LCY164" s="18"/>
      <c r="LCZ164" s="18"/>
      <c r="LDA164" s="18"/>
      <c r="LDB164" s="18"/>
      <c r="LDC164" s="18"/>
      <c r="LDD164" s="18"/>
      <c r="LDE164" s="18"/>
      <c r="LDF164" s="18"/>
      <c r="LDG164" s="18"/>
      <c r="LDH164" s="18"/>
      <c r="LDI164" s="18"/>
      <c r="LDJ164" s="18"/>
      <c r="LDK164" s="18"/>
      <c r="LDL164" s="18"/>
      <c r="LDM164" s="18"/>
      <c r="LDN164" s="18"/>
      <c r="LDO164" s="18"/>
      <c r="LDP164" s="18"/>
      <c r="LDQ164" s="18"/>
      <c r="LDR164" s="18"/>
      <c r="LDS164" s="18"/>
      <c r="LDT164" s="18"/>
      <c r="LDU164" s="18"/>
      <c r="LDV164" s="18"/>
      <c r="LDW164" s="18"/>
      <c r="LDX164" s="18"/>
      <c r="LDY164" s="18"/>
      <c r="LDZ164" s="18"/>
      <c r="LEA164" s="18"/>
      <c r="LEB164" s="18"/>
      <c r="LEC164" s="18"/>
      <c r="LED164" s="18"/>
      <c r="LEE164" s="18"/>
      <c r="LEF164" s="18"/>
      <c r="LEG164" s="18"/>
      <c r="LEH164" s="18"/>
      <c r="LEI164" s="18"/>
      <c r="LEJ164" s="18"/>
      <c r="LEK164" s="18"/>
      <c r="LEL164" s="18"/>
      <c r="LEM164" s="18"/>
      <c r="LEN164" s="18"/>
      <c r="LEO164" s="18"/>
      <c r="LEP164" s="18"/>
      <c r="LEQ164" s="18"/>
      <c r="LER164" s="18"/>
      <c r="LES164" s="18"/>
      <c r="LET164" s="18"/>
      <c r="LEU164" s="18"/>
      <c r="LEV164" s="18"/>
      <c r="LEW164" s="18"/>
      <c r="LEX164" s="18"/>
      <c r="LEY164" s="18"/>
      <c r="LEZ164" s="18"/>
      <c r="LFA164" s="18"/>
      <c r="LFB164" s="18"/>
      <c r="LFC164" s="18"/>
      <c r="LFD164" s="18"/>
      <c r="LFE164" s="18"/>
      <c r="LFF164" s="18"/>
      <c r="LFG164" s="18"/>
      <c r="LFH164" s="18"/>
      <c r="LFI164" s="18"/>
      <c r="LFJ164" s="18"/>
      <c r="LFK164" s="18"/>
      <c r="LFL164" s="18"/>
      <c r="LFM164" s="18"/>
      <c r="LFN164" s="18"/>
      <c r="LFO164" s="18"/>
      <c r="LFP164" s="18"/>
      <c r="LFQ164" s="18"/>
      <c r="LFR164" s="18"/>
      <c r="LFS164" s="18"/>
      <c r="LFT164" s="18"/>
      <c r="LFU164" s="18"/>
      <c r="LFV164" s="18"/>
      <c r="LFW164" s="18"/>
      <c r="LFX164" s="18"/>
      <c r="LFY164" s="18"/>
      <c r="LFZ164" s="18"/>
      <c r="LGA164" s="18"/>
      <c r="LGB164" s="18"/>
      <c r="LGC164" s="18"/>
      <c r="LGD164" s="18"/>
      <c r="LGE164" s="18"/>
      <c r="LGF164" s="18"/>
      <c r="LGG164" s="18"/>
      <c r="LGH164" s="18"/>
      <c r="LGI164" s="18"/>
      <c r="LGJ164" s="18"/>
      <c r="LGK164" s="18"/>
      <c r="LGL164" s="18"/>
      <c r="LGM164" s="18"/>
      <c r="LGN164" s="18"/>
      <c r="LGO164" s="18"/>
      <c r="LGP164" s="18"/>
      <c r="LGQ164" s="18"/>
      <c r="LGR164" s="18"/>
      <c r="LGS164" s="18"/>
      <c r="LGT164" s="18"/>
      <c r="LGU164" s="18"/>
      <c r="LGV164" s="18"/>
      <c r="LGW164" s="18"/>
      <c r="LGX164" s="18"/>
      <c r="LGY164" s="18"/>
      <c r="LGZ164" s="18"/>
      <c r="LHA164" s="18"/>
      <c r="LHB164" s="18"/>
      <c r="LHC164" s="18"/>
      <c r="LHD164" s="18"/>
      <c r="LHE164" s="18"/>
      <c r="LHF164" s="18"/>
      <c r="LHG164" s="18"/>
      <c r="LHH164" s="18"/>
      <c r="LHI164" s="18"/>
      <c r="LHJ164" s="18"/>
      <c r="LHK164" s="18"/>
      <c r="LHL164" s="18"/>
      <c r="LHM164" s="18"/>
      <c r="LHN164" s="18"/>
      <c r="LHO164" s="18"/>
      <c r="LHP164" s="18"/>
      <c r="LHQ164" s="18"/>
      <c r="LHR164" s="18"/>
      <c r="LHS164" s="18"/>
      <c r="LHT164" s="18"/>
      <c r="LHU164" s="18"/>
      <c r="LHV164" s="18"/>
      <c r="LHW164" s="18"/>
      <c r="LHX164" s="18"/>
      <c r="LHY164" s="18"/>
      <c r="LHZ164" s="18"/>
      <c r="LIA164" s="18"/>
      <c r="LIB164" s="18"/>
      <c r="LIC164" s="18"/>
      <c r="LID164" s="18"/>
      <c r="LIE164" s="18"/>
      <c r="LIF164" s="18"/>
      <c r="LIG164" s="18"/>
      <c r="LIH164" s="18"/>
      <c r="LII164" s="18"/>
      <c r="LIJ164" s="18"/>
      <c r="LIK164" s="18"/>
      <c r="LIL164" s="18"/>
      <c r="LIM164" s="18"/>
      <c r="LIN164" s="18"/>
      <c r="LIO164" s="18"/>
      <c r="LIP164" s="18"/>
      <c r="LIQ164" s="18"/>
      <c r="LIR164" s="18"/>
      <c r="LIS164" s="18"/>
      <c r="LIT164" s="18"/>
      <c r="LIU164" s="18"/>
      <c r="LIV164" s="18"/>
      <c r="LIW164" s="18"/>
      <c r="LIX164" s="18"/>
      <c r="LIY164" s="18"/>
      <c r="LIZ164" s="18"/>
      <c r="LJA164" s="18"/>
      <c r="LJB164" s="18"/>
      <c r="LJC164" s="18"/>
      <c r="LJD164" s="18"/>
      <c r="LJE164" s="18"/>
      <c r="LJF164" s="18"/>
      <c r="LJG164" s="18"/>
      <c r="LJH164" s="18"/>
      <c r="LJI164" s="18"/>
      <c r="LJJ164" s="18"/>
      <c r="LJK164" s="18"/>
      <c r="LJL164" s="18"/>
      <c r="LJM164" s="18"/>
      <c r="LJN164" s="18"/>
      <c r="LJO164" s="18"/>
      <c r="LJP164" s="18"/>
      <c r="LJQ164" s="18"/>
      <c r="LJR164" s="18"/>
      <c r="LJS164" s="18"/>
      <c r="LJT164" s="18"/>
      <c r="LJU164" s="18"/>
      <c r="LJV164" s="18"/>
      <c r="LJW164" s="18"/>
      <c r="LJX164" s="18"/>
      <c r="LJY164" s="18"/>
      <c r="LJZ164" s="18"/>
      <c r="LKA164" s="18"/>
      <c r="LKB164" s="18"/>
      <c r="LKC164" s="18"/>
      <c r="LKD164" s="18"/>
      <c r="LKE164" s="18"/>
      <c r="LKF164" s="18"/>
      <c r="LKG164" s="18"/>
      <c r="LKH164" s="18"/>
      <c r="LKI164" s="18"/>
      <c r="LKJ164" s="18"/>
      <c r="LKK164" s="18"/>
      <c r="LKL164" s="18"/>
      <c r="LKM164" s="18"/>
      <c r="LKN164" s="18"/>
      <c r="LKO164" s="18"/>
      <c r="LKP164" s="18"/>
      <c r="LKQ164" s="18"/>
      <c r="LKR164" s="18"/>
      <c r="LKS164" s="18"/>
      <c r="LKT164" s="18"/>
      <c r="LKU164" s="18"/>
      <c r="LKV164" s="18"/>
      <c r="LKW164" s="18"/>
      <c r="LKX164" s="18"/>
      <c r="LKY164" s="18"/>
      <c r="LKZ164" s="18"/>
      <c r="LLA164" s="18"/>
      <c r="LLB164" s="18"/>
      <c r="LLC164" s="18"/>
      <c r="LLD164" s="18"/>
      <c r="LLE164" s="18"/>
      <c r="LLF164" s="18"/>
      <c r="LLG164" s="18"/>
      <c r="LLH164" s="18"/>
      <c r="LLI164" s="18"/>
      <c r="LLJ164" s="18"/>
      <c r="LLK164" s="18"/>
      <c r="LLL164" s="18"/>
      <c r="LLM164" s="18"/>
      <c r="LLN164" s="18"/>
      <c r="LLO164" s="18"/>
      <c r="LLP164" s="18"/>
      <c r="LLQ164" s="18"/>
      <c r="LLR164" s="18"/>
      <c r="LLS164" s="18"/>
      <c r="LLT164" s="18"/>
      <c r="LLU164" s="18"/>
      <c r="LLV164" s="18"/>
      <c r="LLW164" s="18"/>
      <c r="LLX164" s="18"/>
      <c r="LLY164" s="18"/>
      <c r="LLZ164" s="18"/>
      <c r="LMA164" s="18"/>
      <c r="LMB164" s="18"/>
      <c r="LMC164" s="18"/>
      <c r="LMD164" s="18"/>
      <c r="LME164" s="18"/>
      <c r="LMF164" s="18"/>
      <c r="LMG164" s="18"/>
      <c r="LMH164" s="18"/>
      <c r="LMI164" s="18"/>
      <c r="LMJ164" s="18"/>
      <c r="LMK164" s="18"/>
      <c r="LML164" s="18"/>
      <c r="LMM164" s="18"/>
      <c r="LMN164" s="18"/>
      <c r="LMO164" s="18"/>
      <c r="LMP164" s="18"/>
      <c r="LMQ164" s="18"/>
      <c r="LMR164" s="18"/>
      <c r="LMS164" s="18"/>
      <c r="LMT164" s="18"/>
      <c r="LMU164" s="18"/>
      <c r="LMV164" s="18"/>
      <c r="LMW164" s="18"/>
      <c r="LMX164" s="18"/>
      <c r="LMY164" s="18"/>
      <c r="LMZ164" s="18"/>
      <c r="LNA164" s="18"/>
      <c r="LNB164" s="18"/>
      <c r="LNC164" s="18"/>
      <c r="LND164" s="18"/>
      <c r="LNE164" s="18"/>
      <c r="LNF164" s="18"/>
      <c r="LNG164" s="18"/>
      <c r="LNH164" s="18"/>
      <c r="LNI164" s="18"/>
      <c r="LNJ164" s="18"/>
      <c r="LNK164" s="18"/>
      <c r="LNL164" s="18"/>
      <c r="LNM164" s="18"/>
      <c r="LNN164" s="18"/>
      <c r="LNO164" s="18"/>
      <c r="LNP164" s="18"/>
      <c r="LNQ164" s="18"/>
      <c r="LNR164" s="18"/>
      <c r="LNS164" s="18"/>
      <c r="LNT164" s="18"/>
      <c r="LNU164" s="18"/>
      <c r="LNV164" s="18"/>
      <c r="LNW164" s="18"/>
      <c r="LNX164" s="18"/>
      <c r="LNY164" s="18"/>
      <c r="LNZ164" s="18"/>
      <c r="LOA164" s="18"/>
      <c r="LOB164" s="18"/>
      <c r="LOC164" s="18"/>
      <c r="LOD164" s="18"/>
      <c r="LOE164" s="18"/>
      <c r="LOF164" s="18"/>
      <c r="LOG164" s="18"/>
      <c r="LOH164" s="18"/>
      <c r="LOI164" s="18"/>
      <c r="LOJ164" s="18"/>
      <c r="LOK164" s="18"/>
      <c r="LOL164" s="18"/>
      <c r="LOM164" s="18"/>
      <c r="LON164" s="18"/>
      <c r="LOO164" s="18"/>
      <c r="LOP164" s="18"/>
      <c r="LOQ164" s="18"/>
      <c r="LOR164" s="18"/>
      <c r="LOS164" s="18"/>
      <c r="LOT164" s="18"/>
      <c r="LOU164" s="18"/>
      <c r="LOV164" s="18"/>
      <c r="LOW164" s="18"/>
      <c r="LOX164" s="18"/>
      <c r="LOY164" s="18"/>
      <c r="LOZ164" s="18"/>
      <c r="LPA164" s="18"/>
      <c r="LPB164" s="18"/>
      <c r="LPC164" s="18"/>
      <c r="LPD164" s="18"/>
      <c r="LPE164" s="18"/>
      <c r="LPF164" s="18"/>
      <c r="LPG164" s="18"/>
      <c r="LPH164" s="18"/>
      <c r="LPI164" s="18"/>
      <c r="LPJ164" s="18"/>
      <c r="LPK164" s="18"/>
      <c r="LPL164" s="18"/>
      <c r="LPM164" s="18"/>
      <c r="LPN164" s="18"/>
      <c r="LPO164" s="18"/>
      <c r="LPP164" s="18"/>
      <c r="LPQ164" s="18"/>
      <c r="LPR164" s="18"/>
      <c r="LPS164" s="18"/>
      <c r="LPT164" s="18"/>
      <c r="LPU164" s="18"/>
      <c r="LPV164" s="18"/>
      <c r="LPW164" s="18"/>
      <c r="LPX164" s="18"/>
      <c r="LPY164" s="18"/>
      <c r="LPZ164" s="18"/>
      <c r="LQA164" s="18"/>
      <c r="LQB164" s="18"/>
      <c r="LQC164" s="18"/>
      <c r="LQD164" s="18"/>
      <c r="LQE164" s="18"/>
      <c r="LQF164" s="18"/>
      <c r="LQG164" s="18"/>
      <c r="LQH164" s="18"/>
      <c r="LQI164" s="18"/>
      <c r="LQJ164" s="18"/>
      <c r="LQK164" s="18"/>
      <c r="LQL164" s="18"/>
      <c r="LQM164" s="18"/>
      <c r="LQN164" s="18"/>
      <c r="LQO164" s="18"/>
      <c r="LQP164" s="18"/>
      <c r="LQQ164" s="18"/>
      <c r="LQR164" s="18"/>
      <c r="LQS164" s="18"/>
      <c r="LQT164" s="18"/>
      <c r="LQU164" s="18"/>
      <c r="LQV164" s="18"/>
      <c r="LQW164" s="18"/>
      <c r="LQX164" s="18"/>
      <c r="LQY164" s="18"/>
      <c r="LQZ164" s="18"/>
      <c r="LRA164" s="18"/>
      <c r="LRB164" s="18"/>
      <c r="LRC164" s="18"/>
      <c r="LRD164" s="18"/>
      <c r="LRE164" s="18"/>
      <c r="LRF164" s="18"/>
      <c r="LRG164" s="18"/>
      <c r="LRH164" s="18"/>
      <c r="LRI164" s="18"/>
      <c r="LRJ164" s="18"/>
      <c r="LRK164" s="18"/>
      <c r="LRL164" s="18"/>
      <c r="LRM164" s="18"/>
      <c r="LRN164" s="18"/>
      <c r="LRO164" s="18"/>
      <c r="LRP164" s="18"/>
      <c r="LRQ164" s="18"/>
      <c r="LRR164" s="18"/>
      <c r="LRS164" s="18"/>
      <c r="LRT164" s="18"/>
      <c r="LRU164" s="18"/>
      <c r="LRV164" s="18"/>
      <c r="LRW164" s="18"/>
      <c r="LRX164" s="18"/>
      <c r="LRY164" s="18"/>
      <c r="LRZ164" s="18"/>
      <c r="LSA164" s="18"/>
      <c r="LSB164" s="18"/>
      <c r="LSC164" s="18"/>
      <c r="LSD164" s="18"/>
      <c r="LSE164" s="18"/>
      <c r="LSF164" s="18"/>
      <c r="LSG164" s="18"/>
      <c r="LSH164" s="18"/>
      <c r="LSI164" s="18"/>
      <c r="LSJ164" s="18"/>
      <c r="LSK164" s="18"/>
      <c r="LSL164" s="18"/>
      <c r="LSM164" s="18"/>
      <c r="LSN164" s="18"/>
      <c r="LSO164" s="18"/>
      <c r="LSP164" s="18"/>
      <c r="LSQ164" s="18"/>
      <c r="LSR164" s="18"/>
      <c r="LSS164" s="18"/>
      <c r="LST164" s="18"/>
      <c r="LSU164" s="18"/>
      <c r="LSV164" s="18"/>
      <c r="LSW164" s="18"/>
      <c r="LSX164" s="18"/>
      <c r="LSY164" s="18"/>
      <c r="LSZ164" s="18"/>
      <c r="LTA164" s="18"/>
      <c r="LTB164" s="18"/>
      <c r="LTC164" s="18"/>
      <c r="LTD164" s="18"/>
      <c r="LTE164" s="18"/>
      <c r="LTF164" s="18"/>
      <c r="LTG164" s="18"/>
      <c r="LTH164" s="18"/>
      <c r="LTI164" s="18"/>
      <c r="LTJ164" s="18"/>
      <c r="LTK164" s="18"/>
      <c r="LTL164" s="18"/>
      <c r="LTM164" s="18"/>
      <c r="LTN164" s="18"/>
      <c r="LTO164" s="18"/>
      <c r="LTP164" s="18"/>
      <c r="LTQ164" s="18"/>
      <c r="LTR164" s="18"/>
      <c r="LTS164" s="18"/>
      <c r="LTT164" s="18"/>
      <c r="LTU164" s="18"/>
      <c r="LTV164" s="18"/>
      <c r="LTW164" s="18"/>
      <c r="LTX164" s="18"/>
      <c r="LTY164" s="18"/>
      <c r="LTZ164" s="18"/>
      <c r="LUA164" s="18"/>
      <c r="LUB164" s="18"/>
      <c r="LUC164" s="18"/>
      <c r="LUD164" s="18"/>
      <c r="LUE164" s="18"/>
      <c r="LUF164" s="18"/>
      <c r="LUG164" s="18"/>
      <c r="LUH164" s="18"/>
      <c r="LUI164" s="18"/>
      <c r="LUJ164" s="18"/>
      <c r="LUK164" s="18"/>
      <c r="LUL164" s="18"/>
      <c r="LUM164" s="18"/>
      <c r="LUN164" s="18"/>
      <c r="LUO164" s="18"/>
      <c r="LUP164" s="18"/>
      <c r="LUQ164" s="18"/>
      <c r="LUR164" s="18"/>
      <c r="LUS164" s="18"/>
      <c r="LUT164" s="18"/>
      <c r="LUU164" s="18"/>
      <c r="LUV164" s="18"/>
      <c r="LUW164" s="18"/>
      <c r="LUX164" s="18"/>
      <c r="LUY164" s="18"/>
      <c r="LUZ164" s="18"/>
      <c r="LVA164" s="18"/>
      <c r="LVB164" s="18"/>
      <c r="LVC164" s="18"/>
      <c r="LVD164" s="18"/>
      <c r="LVE164" s="18"/>
      <c r="LVF164" s="18"/>
      <c r="LVG164" s="18"/>
      <c r="LVH164" s="18"/>
      <c r="LVI164" s="18"/>
      <c r="LVJ164" s="18"/>
      <c r="LVK164" s="18"/>
      <c r="LVL164" s="18"/>
      <c r="LVM164" s="18"/>
      <c r="LVN164" s="18"/>
      <c r="LVO164" s="18"/>
      <c r="LVP164" s="18"/>
      <c r="LVQ164" s="18"/>
      <c r="LVR164" s="18"/>
      <c r="LVS164" s="18"/>
      <c r="LVT164" s="18"/>
      <c r="LVU164" s="18"/>
      <c r="LVV164" s="18"/>
      <c r="LVW164" s="18"/>
      <c r="LVX164" s="18"/>
      <c r="LVY164" s="18"/>
      <c r="LVZ164" s="18"/>
      <c r="LWA164" s="18"/>
      <c r="LWB164" s="18"/>
      <c r="LWC164" s="18"/>
      <c r="LWD164" s="18"/>
      <c r="LWE164" s="18"/>
      <c r="LWF164" s="18"/>
      <c r="LWG164" s="18"/>
      <c r="LWH164" s="18"/>
      <c r="LWI164" s="18"/>
      <c r="LWJ164" s="18"/>
      <c r="LWK164" s="18"/>
      <c r="LWL164" s="18"/>
      <c r="LWM164" s="18"/>
      <c r="LWN164" s="18"/>
      <c r="LWO164" s="18"/>
      <c r="LWP164" s="18"/>
      <c r="LWQ164" s="18"/>
      <c r="LWR164" s="18"/>
      <c r="LWS164" s="18"/>
      <c r="LWT164" s="18"/>
      <c r="LWU164" s="18"/>
      <c r="LWV164" s="18"/>
      <c r="LWW164" s="18"/>
      <c r="LWX164" s="18"/>
      <c r="LWY164" s="18"/>
      <c r="LWZ164" s="18"/>
      <c r="LXA164" s="18"/>
      <c r="LXB164" s="18"/>
      <c r="LXC164" s="18"/>
      <c r="LXD164" s="18"/>
      <c r="LXE164" s="18"/>
      <c r="LXF164" s="18"/>
      <c r="LXG164" s="18"/>
      <c r="LXH164" s="18"/>
      <c r="LXI164" s="18"/>
      <c r="LXJ164" s="18"/>
      <c r="LXK164" s="18"/>
      <c r="LXL164" s="18"/>
      <c r="LXM164" s="18"/>
      <c r="LXN164" s="18"/>
      <c r="LXO164" s="18"/>
      <c r="LXP164" s="18"/>
      <c r="LXQ164" s="18"/>
      <c r="LXR164" s="18"/>
      <c r="LXS164" s="18"/>
      <c r="LXT164" s="18"/>
      <c r="LXU164" s="18"/>
      <c r="LXV164" s="18"/>
      <c r="LXW164" s="18"/>
      <c r="LXX164" s="18"/>
      <c r="LXY164" s="18"/>
      <c r="LXZ164" s="18"/>
      <c r="LYA164" s="18"/>
      <c r="LYB164" s="18"/>
      <c r="LYC164" s="18"/>
      <c r="LYD164" s="18"/>
      <c r="LYE164" s="18"/>
      <c r="LYF164" s="18"/>
      <c r="LYG164" s="18"/>
      <c r="LYH164" s="18"/>
      <c r="LYI164" s="18"/>
      <c r="LYJ164" s="18"/>
      <c r="LYK164" s="18"/>
      <c r="LYL164" s="18"/>
      <c r="LYM164" s="18"/>
      <c r="LYN164" s="18"/>
      <c r="LYO164" s="18"/>
      <c r="LYP164" s="18"/>
      <c r="LYQ164" s="18"/>
      <c r="LYR164" s="18"/>
      <c r="LYS164" s="18"/>
      <c r="LYT164" s="18"/>
      <c r="LYU164" s="18"/>
      <c r="LYV164" s="18"/>
      <c r="LYW164" s="18"/>
      <c r="LYX164" s="18"/>
      <c r="LYY164" s="18"/>
      <c r="LYZ164" s="18"/>
      <c r="LZA164" s="18"/>
      <c r="LZB164" s="18"/>
      <c r="LZC164" s="18"/>
      <c r="LZD164" s="18"/>
      <c r="LZE164" s="18"/>
      <c r="LZF164" s="18"/>
      <c r="LZG164" s="18"/>
      <c r="LZH164" s="18"/>
      <c r="LZI164" s="18"/>
      <c r="LZJ164" s="18"/>
      <c r="LZK164" s="18"/>
      <c r="LZL164" s="18"/>
      <c r="LZM164" s="18"/>
      <c r="LZN164" s="18"/>
      <c r="LZO164" s="18"/>
      <c r="LZP164" s="18"/>
      <c r="LZQ164" s="18"/>
      <c r="LZR164" s="18"/>
      <c r="LZS164" s="18"/>
      <c r="LZT164" s="18"/>
      <c r="LZU164" s="18"/>
      <c r="LZV164" s="18"/>
      <c r="LZW164" s="18"/>
      <c r="LZX164" s="18"/>
      <c r="LZY164" s="18"/>
      <c r="LZZ164" s="18"/>
      <c r="MAA164" s="18"/>
      <c r="MAB164" s="18"/>
      <c r="MAC164" s="18"/>
      <c r="MAD164" s="18"/>
      <c r="MAE164" s="18"/>
      <c r="MAF164" s="18"/>
      <c r="MAG164" s="18"/>
      <c r="MAH164" s="18"/>
      <c r="MAI164" s="18"/>
      <c r="MAJ164" s="18"/>
      <c r="MAK164" s="18"/>
      <c r="MAL164" s="18"/>
      <c r="MAM164" s="18"/>
      <c r="MAN164" s="18"/>
      <c r="MAO164" s="18"/>
      <c r="MAP164" s="18"/>
      <c r="MAQ164" s="18"/>
      <c r="MAR164" s="18"/>
      <c r="MAS164" s="18"/>
      <c r="MAT164" s="18"/>
      <c r="MAU164" s="18"/>
      <c r="MAV164" s="18"/>
      <c r="MAW164" s="18"/>
      <c r="MAX164" s="18"/>
      <c r="MAY164" s="18"/>
      <c r="MAZ164" s="18"/>
      <c r="MBA164" s="18"/>
      <c r="MBB164" s="18"/>
      <c r="MBC164" s="18"/>
      <c r="MBD164" s="18"/>
      <c r="MBE164" s="18"/>
      <c r="MBF164" s="18"/>
      <c r="MBG164" s="18"/>
      <c r="MBH164" s="18"/>
      <c r="MBI164" s="18"/>
      <c r="MBJ164" s="18"/>
      <c r="MBK164" s="18"/>
      <c r="MBL164" s="18"/>
      <c r="MBM164" s="18"/>
      <c r="MBN164" s="18"/>
      <c r="MBO164" s="18"/>
      <c r="MBP164" s="18"/>
      <c r="MBQ164" s="18"/>
      <c r="MBR164" s="18"/>
      <c r="MBS164" s="18"/>
      <c r="MBT164" s="18"/>
      <c r="MBU164" s="18"/>
      <c r="MBV164" s="18"/>
      <c r="MBW164" s="18"/>
      <c r="MBX164" s="18"/>
      <c r="MBY164" s="18"/>
      <c r="MBZ164" s="18"/>
      <c r="MCA164" s="18"/>
      <c r="MCB164" s="18"/>
      <c r="MCC164" s="18"/>
      <c r="MCD164" s="18"/>
      <c r="MCE164" s="18"/>
      <c r="MCF164" s="18"/>
      <c r="MCG164" s="18"/>
      <c r="MCH164" s="18"/>
      <c r="MCI164" s="18"/>
      <c r="MCJ164" s="18"/>
      <c r="MCK164" s="18"/>
      <c r="MCL164" s="18"/>
      <c r="MCM164" s="18"/>
      <c r="MCN164" s="18"/>
      <c r="MCO164" s="18"/>
      <c r="MCP164" s="18"/>
      <c r="MCQ164" s="18"/>
      <c r="MCR164" s="18"/>
      <c r="MCS164" s="18"/>
      <c r="MCT164" s="18"/>
      <c r="MCU164" s="18"/>
      <c r="MCV164" s="18"/>
      <c r="MCW164" s="18"/>
      <c r="MCX164" s="18"/>
      <c r="MCY164" s="18"/>
      <c r="MCZ164" s="18"/>
      <c r="MDA164" s="18"/>
      <c r="MDB164" s="18"/>
      <c r="MDC164" s="18"/>
      <c r="MDD164" s="18"/>
      <c r="MDE164" s="18"/>
      <c r="MDF164" s="18"/>
      <c r="MDG164" s="18"/>
      <c r="MDH164" s="18"/>
      <c r="MDI164" s="18"/>
      <c r="MDJ164" s="18"/>
      <c r="MDK164" s="18"/>
      <c r="MDL164" s="18"/>
      <c r="MDM164" s="18"/>
      <c r="MDN164" s="18"/>
      <c r="MDO164" s="18"/>
      <c r="MDP164" s="18"/>
      <c r="MDQ164" s="18"/>
      <c r="MDR164" s="18"/>
      <c r="MDS164" s="18"/>
      <c r="MDT164" s="18"/>
      <c r="MDU164" s="18"/>
      <c r="MDV164" s="18"/>
      <c r="MDW164" s="18"/>
      <c r="MDX164" s="18"/>
      <c r="MDY164" s="18"/>
      <c r="MDZ164" s="18"/>
      <c r="MEA164" s="18"/>
      <c r="MEB164" s="18"/>
      <c r="MEC164" s="18"/>
      <c r="MED164" s="18"/>
      <c r="MEE164" s="18"/>
      <c r="MEF164" s="18"/>
      <c r="MEG164" s="18"/>
      <c r="MEH164" s="18"/>
      <c r="MEI164" s="18"/>
      <c r="MEJ164" s="18"/>
      <c r="MEK164" s="18"/>
      <c r="MEL164" s="18"/>
      <c r="MEM164" s="18"/>
      <c r="MEN164" s="18"/>
      <c r="MEO164" s="18"/>
      <c r="MEP164" s="18"/>
      <c r="MEQ164" s="18"/>
      <c r="MER164" s="18"/>
      <c r="MES164" s="18"/>
      <c r="MET164" s="18"/>
      <c r="MEU164" s="18"/>
      <c r="MEV164" s="18"/>
      <c r="MEW164" s="18"/>
      <c r="MEX164" s="18"/>
      <c r="MEY164" s="18"/>
      <c r="MEZ164" s="18"/>
      <c r="MFA164" s="18"/>
      <c r="MFB164" s="18"/>
      <c r="MFC164" s="18"/>
      <c r="MFD164" s="18"/>
      <c r="MFE164" s="18"/>
      <c r="MFF164" s="18"/>
      <c r="MFG164" s="18"/>
      <c r="MFH164" s="18"/>
      <c r="MFI164" s="18"/>
      <c r="MFJ164" s="18"/>
      <c r="MFK164" s="18"/>
      <c r="MFL164" s="18"/>
      <c r="MFM164" s="18"/>
      <c r="MFN164" s="18"/>
      <c r="MFO164" s="18"/>
      <c r="MFP164" s="18"/>
      <c r="MFQ164" s="18"/>
      <c r="MFR164" s="18"/>
      <c r="MFS164" s="18"/>
      <c r="MFT164" s="18"/>
      <c r="MFU164" s="18"/>
      <c r="MFV164" s="18"/>
      <c r="MFW164" s="18"/>
      <c r="MFX164" s="18"/>
      <c r="MFY164" s="18"/>
      <c r="MFZ164" s="18"/>
      <c r="MGA164" s="18"/>
      <c r="MGB164" s="18"/>
      <c r="MGC164" s="18"/>
      <c r="MGD164" s="18"/>
      <c r="MGE164" s="18"/>
      <c r="MGF164" s="18"/>
      <c r="MGG164" s="18"/>
      <c r="MGH164" s="18"/>
      <c r="MGI164" s="18"/>
      <c r="MGJ164" s="18"/>
      <c r="MGK164" s="18"/>
      <c r="MGL164" s="18"/>
      <c r="MGM164" s="18"/>
      <c r="MGN164" s="18"/>
      <c r="MGO164" s="18"/>
      <c r="MGP164" s="18"/>
      <c r="MGQ164" s="18"/>
      <c r="MGR164" s="18"/>
      <c r="MGS164" s="18"/>
      <c r="MGT164" s="18"/>
      <c r="MGU164" s="18"/>
      <c r="MGV164" s="18"/>
      <c r="MGW164" s="18"/>
      <c r="MGX164" s="18"/>
      <c r="MGY164" s="18"/>
      <c r="MGZ164" s="18"/>
      <c r="MHA164" s="18"/>
      <c r="MHB164" s="18"/>
      <c r="MHC164" s="18"/>
      <c r="MHD164" s="18"/>
      <c r="MHE164" s="18"/>
      <c r="MHF164" s="18"/>
      <c r="MHG164" s="18"/>
      <c r="MHH164" s="18"/>
      <c r="MHI164" s="18"/>
      <c r="MHJ164" s="18"/>
      <c r="MHK164" s="18"/>
      <c r="MHL164" s="18"/>
      <c r="MHM164" s="18"/>
      <c r="MHN164" s="18"/>
      <c r="MHO164" s="18"/>
      <c r="MHP164" s="18"/>
      <c r="MHQ164" s="18"/>
      <c r="MHR164" s="18"/>
      <c r="MHS164" s="18"/>
      <c r="MHT164" s="18"/>
      <c r="MHU164" s="18"/>
      <c r="MHV164" s="18"/>
      <c r="MHW164" s="18"/>
      <c r="MHX164" s="18"/>
      <c r="MHY164" s="18"/>
      <c r="MHZ164" s="18"/>
      <c r="MIA164" s="18"/>
      <c r="MIB164" s="18"/>
      <c r="MIC164" s="18"/>
      <c r="MID164" s="18"/>
      <c r="MIE164" s="18"/>
      <c r="MIF164" s="18"/>
      <c r="MIG164" s="18"/>
      <c r="MIH164" s="18"/>
      <c r="MII164" s="18"/>
      <c r="MIJ164" s="18"/>
      <c r="MIK164" s="18"/>
      <c r="MIL164" s="18"/>
      <c r="MIM164" s="18"/>
      <c r="MIN164" s="18"/>
      <c r="MIO164" s="18"/>
      <c r="MIP164" s="18"/>
      <c r="MIQ164" s="18"/>
      <c r="MIR164" s="18"/>
      <c r="MIS164" s="18"/>
      <c r="MIT164" s="18"/>
      <c r="MIU164" s="18"/>
      <c r="MIV164" s="18"/>
      <c r="MIW164" s="18"/>
      <c r="MIX164" s="18"/>
      <c r="MIY164" s="18"/>
      <c r="MIZ164" s="18"/>
      <c r="MJA164" s="18"/>
      <c r="MJB164" s="18"/>
      <c r="MJC164" s="18"/>
      <c r="MJD164" s="18"/>
      <c r="MJE164" s="18"/>
      <c r="MJF164" s="18"/>
      <c r="MJG164" s="18"/>
      <c r="MJH164" s="18"/>
      <c r="MJI164" s="18"/>
      <c r="MJJ164" s="18"/>
      <c r="MJK164" s="18"/>
      <c r="MJL164" s="18"/>
      <c r="MJM164" s="18"/>
      <c r="MJN164" s="18"/>
      <c r="MJO164" s="18"/>
      <c r="MJP164" s="18"/>
      <c r="MJQ164" s="18"/>
      <c r="MJR164" s="18"/>
      <c r="MJS164" s="18"/>
      <c r="MJT164" s="18"/>
      <c r="MJU164" s="18"/>
      <c r="MJV164" s="18"/>
      <c r="MJW164" s="18"/>
      <c r="MJX164" s="18"/>
      <c r="MJY164" s="18"/>
      <c r="MJZ164" s="18"/>
      <c r="MKA164" s="18"/>
      <c r="MKB164" s="18"/>
      <c r="MKC164" s="18"/>
      <c r="MKD164" s="18"/>
      <c r="MKE164" s="18"/>
      <c r="MKF164" s="18"/>
      <c r="MKG164" s="18"/>
      <c r="MKH164" s="18"/>
      <c r="MKI164" s="18"/>
      <c r="MKJ164" s="18"/>
      <c r="MKK164" s="18"/>
      <c r="MKL164" s="18"/>
      <c r="MKM164" s="18"/>
      <c r="MKN164" s="18"/>
      <c r="MKO164" s="18"/>
      <c r="MKP164" s="18"/>
      <c r="MKQ164" s="18"/>
      <c r="MKR164" s="18"/>
      <c r="MKS164" s="18"/>
      <c r="MKT164" s="18"/>
      <c r="MKU164" s="18"/>
      <c r="MKV164" s="18"/>
      <c r="MKW164" s="18"/>
      <c r="MKX164" s="18"/>
      <c r="MKY164" s="18"/>
      <c r="MKZ164" s="18"/>
      <c r="MLA164" s="18"/>
      <c r="MLB164" s="18"/>
      <c r="MLC164" s="18"/>
      <c r="MLD164" s="18"/>
      <c r="MLE164" s="18"/>
      <c r="MLF164" s="18"/>
      <c r="MLG164" s="18"/>
      <c r="MLH164" s="18"/>
      <c r="MLI164" s="18"/>
      <c r="MLJ164" s="18"/>
      <c r="MLK164" s="18"/>
      <c r="MLL164" s="18"/>
      <c r="MLM164" s="18"/>
      <c r="MLN164" s="18"/>
      <c r="MLO164" s="18"/>
      <c r="MLP164" s="18"/>
      <c r="MLQ164" s="18"/>
      <c r="MLR164" s="18"/>
      <c r="MLS164" s="18"/>
      <c r="MLT164" s="18"/>
      <c r="MLU164" s="18"/>
      <c r="MLV164" s="18"/>
      <c r="MLW164" s="18"/>
      <c r="MLX164" s="18"/>
      <c r="MLY164" s="18"/>
      <c r="MLZ164" s="18"/>
      <c r="MMA164" s="18"/>
      <c r="MMB164" s="18"/>
      <c r="MMC164" s="18"/>
      <c r="MMD164" s="18"/>
      <c r="MME164" s="18"/>
      <c r="MMF164" s="18"/>
      <c r="MMG164" s="18"/>
      <c r="MMH164" s="18"/>
      <c r="MMI164" s="18"/>
      <c r="MMJ164" s="18"/>
      <c r="MMK164" s="18"/>
      <c r="MML164" s="18"/>
      <c r="MMM164" s="18"/>
      <c r="MMN164" s="18"/>
      <c r="MMO164" s="18"/>
      <c r="MMP164" s="18"/>
      <c r="MMQ164" s="18"/>
      <c r="MMR164" s="18"/>
      <c r="MMS164" s="18"/>
      <c r="MMT164" s="18"/>
      <c r="MMU164" s="18"/>
      <c r="MMV164" s="18"/>
      <c r="MMW164" s="18"/>
      <c r="MMX164" s="18"/>
      <c r="MMY164" s="18"/>
      <c r="MMZ164" s="18"/>
      <c r="MNA164" s="18"/>
      <c r="MNB164" s="18"/>
      <c r="MNC164" s="18"/>
      <c r="MND164" s="18"/>
      <c r="MNE164" s="18"/>
      <c r="MNF164" s="18"/>
      <c r="MNG164" s="18"/>
      <c r="MNH164" s="18"/>
      <c r="MNI164" s="18"/>
      <c r="MNJ164" s="18"/>
      <c r="MNK164" s="18"/>
      <c r="MNL164" s="18"/>
      <c r="MNM164" s="18"/>
      <c r="MNN164" s="18"/>
      <c r="MNO164" s="18"/>
      <c r="MNP164" s="18"/>
      <c r="MNQ164" s="18"/>
      <c r="MNR164" s="18"/>
      <c r="MNS164" s="18"/>
      <c r="MNT164" s="18"/>
      <c r="MNU164" s="18"/>
      <c r="MNV164" s="18"/>
      <c r="MNW164" s="18"/>
      <c r="MNX164" s="18"/>
      <c r="MNY164" s="18"/>
      <c r="MNZ164" s="18"/>
      <c r="MOA164" s="18"/>
      <c r="MOB164" s="18"/>
      <c r="MOC164" s="18"/>
      <c r="MOD164" s="18"/>
      <c r="MOE164" s="18"/>
      <c r="MOF164" s="18"/>
      <c r="MOG164" s="18"/>
      <c r="MOH164" s="18"/>
      <c r="MOI164" s="18"/>
      <c r="MOJ164" s="18"/>
      <c r="MOK164" s="18"/>
      <c r="MOL164" s="18"/>
      <c r="MOM164" s="18"/>
      <c r="MON164" s="18"/>
      <c r="MOO164" s="18"/>
      <c r="MOP164" s="18"/>
      <c r="MOQ164" s="18"/>
      <c r="MOR164" s="18"/>
      <c r="MOS164" s="18"/>
      <c r="MOT164" s="18"/>
      <c r="MOU164" s="18"/>
      <c r="MOV164" s="18"/>
      <c r="MOW164" s="18"/>
      <c r="MOX164" s="18"/>
      <c r="MOY164" s="18"/>
      <c r="MOZ164" s="18"/>
      <c r="MPA164" s="18"/>
      <c r="MPB164" s="18"/>
      <c r="MPC164" s="18"/>
      <c r="MPD164" s="18"/>
      <c r="MPE164" s="18"/>
      <c r="MPF164" s="18"/>
      <c r="MPG164" s="18"/>
      <c r="MPH164" s="18"/>
      <c r="MPI164" s="18"/>
      <c r="MPJ164" s="18"/>
      <c r="MPK164" s="18"/>
      <c r="MPL164" s="18"/>
      <c r="MPM164" s="18"/>
      <c r="MPN164" s="18"/>
      <c r="MPO164" s="18"/>
      <c r="MPP164" s="18"/>
      <c r="MPQ164" s="18"/>
      <c r="MPR164" s="18"/>
      <c r="MPS164" s="18"/>
      <c r="MPT164" s="18"/>
      <c r="MPU164" s="18"/>
      <c r="MPV164" s="18"/>
      <c r="MPW164" s="18"/>
      <c r="MPX164" s="18"/>
      <c r="MPY164" s="18"/>
      <c r="MPZ164" s="18"/>
      <c r="MQA164" s="18"/>
      <c r="MQB164" s="18"/>
      <c r="MQC164" s="18"/>
      <c r="MQD164" s="18"/>
      <c r="MQE164" s="18"/>
      <c r="MQF164" s="18"/>
      <c r="MQG164" s="18"/>
      <c r="MQH164" s="18"/>
      <c r="MQI164" s="18"/>
      <c r="MQJ164" s="18"/>
      <c r="MQK164" s="18"/>
      <c r="MQL164" s="18"/>
      <c r="MQM164" s="18"/>
      <c r="MQN164" s="18"/>
      <c r="MQO164" s="18"/>
      <c r="MQP164" s="18"/>
      <c r="MQQ164" s="18"/>
      <c r="MQR164" s="18"/>
      <c r="MQS164" s="18"/>
      <c r="MQT164" s="18"/>
      <c r="MQU164" s="18"/>
      <c r="MQV164" s="18"/>
      <c r="MQW164" s="18"/>
      <c r="MQX164" s="18"/>
      <c r="MQY164" s="18"/>
      <c r="MQZ164" s="18"/>
      <c r="MRA164" s="18"/>
      <c r="MRB164" s="18"/>
      <c r="MRC164" s="18"/>
      <c r="MRD164" s="18"/>
      <c r="MRE164" s="18"/>
      <c r="MRF164" s="18"/>
      <c r="MRG164" s="18"/>
      <c r="MRH164" s="18"/>
      <c r="MRI164" s="18"/>
      <c r="MRJ164" s="18"/>
      <c r="MRK164" s="18"/>
      <c r="MRL164" s="18"/>
      <c r="MRM164" s="18"/>
      <c r="MRN164" s="18"/>
      <c r="MRO164" s="18"/>
      <c r="MRP164" s="18"/>
      <c r="MRQ164" s="18"/>
      <c r="MRR164" s="18"/>
      <c r="MRS164" s="18"/>
      <c r="MRT164" s="18"/>
      <c r="MRU164" s="18"/>
      <c r="MRV164" s="18"/>
      <c r="MRW164" s="18"/>
      <c r="MRX164" s="18"/>
      <c r="MRY164" s="18"/>
      <c r="MRZ164" s="18"/>
      <c r="MSA164" s="18"/>
      <c r="MSB164" s="18"/>
      <c r="MSC164" s="18"/>
      <c r="MSD164" s="18"/>
      <c r="MSE164" s="18"/>
      <c r="MSF164" s="18"/>
      <c r="MSG164" s="18"/>
      <c r="MSH164" s="18"/>
      <c r="MSI164" s="18"/>
      <c r="MSJ164" s="18"/>
      <c r="MSK164" s="18"/>
      <c r="MSL164" s="18"/>
      <c r="MSM164" s="18"/>
      <c r="MSN164" s="18"/>
      <c r="MSO164" s="18"/>
      <c r="MSP164" s="18"/>
      <c r="MSQ164" s="18"/>
      <c r="MSR164" s="18"/>
      <c r="MSS164" s="18"/>
      <c r="MST164" s="18"/>
      <c r="MSU164" s="18"/>
      <c r="MSV164" s="18"/>
      <c r="MSW164" s="18"/>
      <c r="MSX164" s="18"/>
      <c r="MSY164" s="18"/>
      <c r="MSZ164" s="18"/>
      <c r="MTA164" s="18"/>
      <c r="MTB164" s="18"/>
      <c r="MTC164" s="18"/>
      <c r="MTD164" s="18"/>
      <c r="MTE164" s="18"/>
      <c r="MTF164" s="18"/>
      <c r="MTG164" s="18"/>
      <c r="MTH164" s="18"/>
      <c r="MTI164" s="18"/>
      <c r="MTJ164" s="18"/>
      <c r="MTK164" s="18"/>
      <c r="MTL164" s="18"/>
      <c r="MTM164" s="18"/>
      <c r="MTN164" s="18"/>
      <c r="MTO164" s="18"/>
      <c r="MTP164" s="18"/>
      <c r="MTQ164" s="18"/>
      <c r="MTR164" s="18"/>
      <c r="MTS164" s="18"/>
      <c r="MTT164" s="18"/>
      <c r="MTU164" s="18"/>
      <c r="MTV164" s="18"/>
      <c r="MTW164" s="18"/>
      <c r="MTX164" s="18"/>
      <c r="MTY164" s="18"/>
      <c r="MTZ164" s="18"/>
      <c r="MUA164" s="18"/>
      <c r="MUB164" s="18"/>
      <c r="MUC164" s="18"/>
      <c r="MUD164" s="18"/>
      <c r="MUE164" s="18"/>
      <c r="MUF164" s="18"/>
      <c r="MUG164" s="18"/>
      <c r="MUH164" s="18"/>
      <c r="MUI164" s="18"/>
      <c r="MUJ164" s="18"/>
      <c r="MUK164" s="18"/>
      <c r="MUL164" s="18"/>
      <c r="MUM164" s="18"/>
      <c r="MUN164" s="18"/>
      <c r="MUO164" s="18"/>
      <c r="MUP164" s="18"/>
      <c r="MUQ164" s="18"/>
      <c r="MUR164" s="18"/>
      <c r="MUS164" s="18"/>
      <c r="MUT164" s="18"/>
      <c r="MUU164" s="18"/>
      <c r="MUV164" s="18"/>
      <c r="MUW164" s="18"/>
      <c r="MUX164" s="18"/>
      <c r="MUY164" s="18"/>
      <c r="MUZ164" s="18"/>
      <c r="MVA164" s="18"/>
      <c r="MVB164" s="18"/>
      <c r="MVC164" s="18"/>
      <c r="MVD164" s="18"/>
      <c r="MVE164" s="18"/>
      <c r="MVF164" s="18"/>
      <c r="MVG164" s="18"/>
      <c r="MVH164" s="18"/>
      <c r="MVI164" s="18"/>
      <c r="MVJ164" s="18"/>
      <c r="MVK164" s="18"/>
      <c r="MVL164" s="18"/>
      <c r="MVM164" s="18"/>
      <c r="MVN164" s="18"/>
      <c r="MVO164" s="18"/>
      <c r="MVP164" s="18"/>
      <c r="MVQ164" s="18"/>
      <c r="MVR164" s="18"/>
      <c r="MVS164" s="18"/>
      <c r="MVT164" s="18"/>
      <c r="MVU164" s="18"/>
      <c r="MVV164" s="18"/>
      <c r="MVW164" s="18"/>
      <c r="MVX164" s="18"/>
      <c r="MVY164" s="18"/>
      <c r="MVZ164" s="18"/>
      <c r="MWA164" s="18"/>
      <c r="MWB164" s="18"/>
      <c r="MWC164" s="18"/>
      <c r="MWD164" s="18"/>
      <c r="MWE164" s="18"/>
      <c r="MWF164" s="18"/>
      <c r="MWG164" s="18"/>
      <c r="MWH164" s="18"/>
      <c r="MWI164" s="18"/>
      <c r="MWJ164" s="18"/>
      <c r="MWK164" s="18"/>
      <c r="MWL164" s="18"/>
      <c r="MWM164" s="18"/>
      <c r="MWN164" s="18"/>
      <c r="MWO164" s="18"/>
      <c r="MWP164" s="18"/>
      <c r="MWQ164" s="18"/>
      <c r="MWR164" s="18"/>
      <c r="MWS164" s="18"/>
      <c r="MWT164" s="18"/>
      <c r="MWU164" s="18"/>
      <c r="MWV164" s="18"/>
      <c r="MWW164" s="18"/>
      <c r="MWX164" s="18"/>
      <c r="MWY164" s="18"/>
      <c r="MWZ164" s="18"/>
      <c r="MXA164" s="18"/>
      <c r="MXB164" s="18"/>
      <c r="MXC164" s="18"/>
      <c r="MXD164" s="18"/>
      <c r="MXE164" s="18"/>
      <c r="MXF164" s="18"/>
      <c r="MXG164" s="18"/>
      <c r="MXH164" s="18"/>
      <c r="MXI164" s="18"/>
      <c r="MXJ164" s="18"/>
      <c r="MXK164" s="18"/>
      <c r="MXL164" s="18"/>
      <c r="MXM164" s="18"/>
      <c r="MXN164" s="18"/>
      <c r="MXO164" s="18"/>
      <c r="MXP164" s="18"/>
      <c r="MXQ164" s="18"/>
      <c r="MXR164" s="18"/>
      <c r="MXS164" s="18"/>
      <c r="MXT164" s="18"/>
      <c r="MXU164" s="18"/>
      <c r="MXV164" s="18"/>
      <c r="MXW164" s="18"/>
      <c r="MXX164" s="18"/>
      <c r="MXY164" s="18"/>
      <c r="MXZ164" s="18"/>
      <c r="MYA164" s="18"/>
      <c r="MYB164" s="18"/>
      <c r="MYC164" s="18"/>
      <c r="MYD164" s="18"/>
      <c r="MYE164" s="18"/>
      <c r="MYF164" s="18"/>
      <c r="MYG164" s="18"/>
      <c r="MYH164" s="18"/>
      <c r="MYI164" s="18"/>
      <c r="MYJ164" s="18"/>
      <c r="MYK164" s="18"/>
      <c r="MYL164" s="18"/>
      <c r="MYM164" s="18"/>
      <c r="MYN164" s="18"/>
      <c r="MYO164" s="18"/>
      <c r="MYP164" s="18"/>
      <c r="MYQ164" s="18"/>
      <c r="MYR164" s="18"/>
      <c r="MYS164" s="18"/>
      <c r="MYT164" s="18"/>
      <c r="MYU164" s="18"/>
      <c r="MYV164" s="18"/>
      <c r="MYW164" s="18"/>
      <c r="MYX164" s="18"/>
      <c r="MYY164" s="18"/>
      <c r="MYZ164" s="18"/>
      <c r="MZA164" s="18"/>
      <c r="MZB164" s="18"/>
      <c r="MZC164" s="18"/>
      <c r="MZD164" s="18"/>
      <c r="MZE164" s="18"/>
      <c r="MZF164" s="18"/>
      <c r="MZG164" s="18"/>
      <c r="MZH164" s="18"/>
      <c r="MZI164" s="18"/>
      <c r="MZJ164" s="18"/>
      <c r="MZK164" s="18"/>
      <c r="MZL164" s="18"/>
      <c r="MZM164" s="18"/>
      <c r="MZN164" s="18"/>
      <c r="MZO164" s="18"/>
      <c r="MZP164" s="18"/>
      <c r="MZQ164" s="18"/>
      <c r="MZR164" s="18"/>
      <c r="MZS164" s="18"/>
      <c r="MZT164" s="18"/>
      <c r="MZU164" s="18"/>
      <c r="MZV164" s="18"/>
      <c r="MZW164" s="18"/>
      <c r="MZX164" s="18"/>
      <c r="MZY164" s="18"/>
      <c r="MZZ164" s="18"/>
      <c r="NAA164" s="18"/>
      <c r="NAB164" s="18"/>
      <c r="NAC164" s="18"/>
      <c r="NAD164" s="18"/>
      <c r="NAE164" s="18"/>
      <c r="NAF164" s="18"/>
      <c r="NAG164" s="18"/>
      <c r="NAH164" s="18"/>
      <c r="NAI164" s="18"/>
      <c r="NAJ164" s="18"/>
      <c r="NAK164" s="18"/>
      <c r="NAL164" s="18"/>
      <c r="NAM164" s="18"/>
      <c r="NAN164" s="18"/>
      <c r="NAO164" s="18"/>
      <c r="NAP164" s="18"/>
      <c r="NAQ164" s="18"/>
      <c r="NAR164" s="18"/>
      <c r="NAS164" s="18"/>
      <c r="NAT164" s="18"/>
      <c r="NAU164" s="18"/>
      <c r="NAV164" s="18"/>
      <c r="NAW164" s="18"/>
      <c r="NAX164" s="18"/>
      <c r="NAY164" s="18"/>
      <c r="NAZ164" s="18"/>
      <c r="NBA164" s="18"/>
      <c r="NBB164" s="18"/>
      <c r="NBC164" s="18"/>
      <c r="NBD164" s="18"/>
      <c r="NBE164" s="18"/>
      <c r="NBF164" s="18"/>
      <c r="NBG164" s="18"/>
      <c r="NBH164" s="18"/>
      <c r="NBI164" s="18"/>
      <c r="NBJ164" s="18"/>
      <c r="NBK164" s="18"/>
      <c r="NBL164" s="18"/>
      <c r="NBM164" s="18"/>
      <c r="NBN164" s="18"/>
      <c r="NBO164" s="18"/>
      <c r="NBP164" s="18"/>
      <c r="NBQ164" s="18"/>
      <c r="NBR164" s="18"/>
      <c r="NBS164" s="18"/>
      <c r="NBT164" s="18"/>
      <c r="NBU164" s="18"/>
      <c r="NBV164" s="18"/>
      <c r="NBW164" s="18"/>
      <c r="NBX164" s="18"/>
      <c r="NBY164" s="18"/>
      <c r="NBZ164" s="18"/>
      <c r="NCA164" s="18"/>
      <c r="NCB164" s="18"/>
      <c r="NCC164" s="18"/>
      <c r="NCD164" s="18"/>
      <c r="NCE164" s="18"/>
      <c r="NCF164" s="18"/>
      <c r="NCG164" s="18"/>
      <c r="NCH164" s="18"/>
      <c r="NCI164" s="18"/>
      <c r="NCJ164" s="18"/>
      <c r="NCK164" s="18"/>
      <c r="NCL164" s="18"/>
      <c r="NCM164" s="18"/>
      <c r="NCN164" s="18"/>
      <c r="NCO164" s="18"/>
      <c r="NCP164" s="18"/>
      <c r="NCQ164" s="18"/>
      <c r="NCR164" s="18"/>
      <c r="NCS164" s="18"/>
      <c r="NCT164" s="18"/>
      <c r="NCU164" s="18"/>
      <c r="NCV164" s="18"/>
      <c r="NCW164" s="18"/>
      <c r="NCX164" s="18"/>
      <c r="NCY164" s="18"/>
      <c r="NCZ164" s="18"/>
      <c r="NDA164" s="18"/>
      <c r="NDB164" s="18"/>
      <c r="NDC164" s="18"/>
      <c r="NDD164" s="18"/>
      <c r="NDE164" s="18"/>
      <c r="NDF164" s="18"/>
      <c r="NDG164" s="18"/>
      <c r="NDH164" s="18"/>
      <c r="NDI164" s="18"/>
      <c r="NDJ164" s="18"/>
      <c r="NDK164" s="18"/>
      <c r="NDL164" s="18"/>
      <c r="NDM164" s="18"/>
      <c r="NDN164" s="18"/>
      <c r="NDO164" s="18"/>
      <c r="NDP164" s="18"/>
      <c r="NDQ164" s="18"/>
      <c r="NDR164" s="18"/>
      <c r="NDS164" s="18"/>
      <c r="NDT164" s="18"/>
      <c r="NDU164" s="18"/>
      <c r="NDV164" s="18"/>
      <c r="NDW164" s="18"/>
      <c r="NDX164" s="18"/>
      <c r="NDY164" s="18"/>
      <c r="NDZ164" s="18"/>
      <c r="NEA164" s="18"/>
      <c r="NEB164" s="18"/>
      <c r="NEC164" s="18"/>
      <c r="NED164" s="18"/>
      <c r="NEE164" s="18"/>
      <c r="NEF164" s="18"/>
      <c r="NEG164" s="18"/>
      <c r="NEH164" s="18"/>
      <c r="NEI164" s="18"/>
      <c r="NEJ164" s="18"/>
      <c r="NEK164" s="18"/>
      <c r="NEL164" s="18"/>
      <c r="NEM164" s="18"/>
      <c r="NEN164" s="18"/>
      <c r="NEO164" s="18"/>
      <c r="NEP164" s="18"/>
      <c r="NEQ164" s="18"/>
      <c r="NER164" s="18"/>
      <c r="NES164" s="18"/>
      <c r="NET164" s="18"/>
      <c r="NEU164" s="18"/>
      <c r="NEV164" s="18"/>
      <c r="NEW164" s="18"/>
      <c r="NEX164" s="18"/>
      <c r="NEY164" s="18"/>
      <c r="NEZ164" s="18"/>
      <c r="NFA164" s="18"/>
      <c r="NFB164" s="18"/>
      <c r="NFC164" s="18"/>
      <c r="NFD164" s="18"/>
      <c r="NFE164" s="18"/>
      <c r="NFF164" s="18"/>
      <c r="NFG164" s="18"/>
      <c r="NFH164" s="18"/>
      <c r="NFI164" s="18"/>
      <c r="NFJ164" s="18"/>
      <c r="NFK164" s="18"/>
      <c r="NFL164" s="18"/>
      <c r="NFM164" s="18"/>
      <c r="NFN164" s="18"/>
      <c r="NFO164" s="18"/>
      <c r="NFP164" s="18"/>
      <c r="NFQ164" s="18"/>
      <c r="NFR164" s="18"/>
      <c r="NFS164" s="18"/>
      <c r="NFT164" s="18"/>
      <c r="NFU164" s="18"/>
      <c r="NFV164" s="18"/>
      <c r="NFW164" s="18"/>
      <c r="NFX164" s="18"/>
      <c r="NFY164" s="18"/>
      <c r="NFZ164" s="18"/>
      <c r="NGA164" s="18"/>
      <c r="NGB164" s="18"/>
      <c r="NGC164" s="18"/>
      <c r="NGD164" s="18"/>
      <c r="NGE164" s="18"/>
      <c r="NGF164" s="18"/>
      <c r="NGG164" s="18"/>
      <c r="NGH164" s="18"/>
      <c r="NGI164" s="18"/>
      <c r="NGJ164" s="18"/>
      <c r="NGK164" s="18"/>
      <c r="NGL164" s="18"/>
      <c r="NGM164" s="18"/>
      <c r="NGN164" s="18"/>
      <c r="NGO164" s="18"/>
      <c r="NGP164" s="18"/>
      <c r="NGQ164" s="18"/>
      <c r="NGR164" s="18"/>
      <c r="NGS164" s="18"/>
      <c r="NGT164" s="18"/>
      <c r="NGU164" s="18"/>
      <c r="NGV164" s="18"/>
      <c r="NGW164" s="18"/>
      <c r="NGX164" s="18"/>
      <c r="NGY164" s="18"/>
      <c r="NGZ164" s="18"/>
      <c r="NHA164" s="18"/>
      <c r="NHB164" s="18"/>
      <c r="NHC164" s="18"/>
      <c r="NHD164" s="18"/>
      <c r="NHE164" s="18"/>
      <c r="NHF164" s="18"/>
      <c r="NHG164" s="18"/>
      <c r="NHH164" s="18"/>
      <c r="NHI164" s="18"/>
      <c r="NHJ164" s="18"/>
      <c r="NHK164" s="18"/>
      <c r="NHL164" s="18"/>
      <c r="NHM164" s="18"/>
      <c r="NHN164" s="18"/>
      <c r="NHO164" s="18"/>
      <c r="NHP164" s="18"/>
      <c r="NHQ164" s="18"/>
      <c r="NHR164" s="18"/>
      <c r="NHS164" s="18"/>
      <c r="NHT164" s="18"/>
      <c r="NHU164" s="18"/>
      <c r="NHV164" s="18"/>
      <c r="NHW164" s="18"/>
      <c r="NHX164" s="18"/>
      <c r="NHY164" s="18"/>
      <c r="NHZ164" s="18"/>
      <c r="NIA164" s="18"/>
      <c r="NIB164" s="18"/>
      <c r="NIC164" s="18"/>
      <c r="NID164" s="18"/>
      <c r="NIE164" s="18"/>
      <c r="NIF164" s="18"/>
      <c r="NIG164" s="18"/>
      <c r="NIH164" s="18"/>
      <c r="NII164" s="18"/>
      <c r="NIJ164" s="18"/>
      <c r="NIK164" s="18"/>
      <c r="NIL164" s="18"/>
      <c r="NIM164" s="18"/>
      <c r="NIN164" s="18"/>
      <c r="NIO164" s="18"/>
      <c r="NIP164" s="18"/>
      <c r="NIQ164" s="18"/>
      <c r="NIR164" s="18"/>
      <c r="NIS164" s="18"/>
      <c r="NIT164" s="18"/>
      <c r="NIU164" s="18"/>
      <c r="NIV164" s="18"/>
      <c r="NIW164" s="18"/>
      <c r="NIX164" s="18"/>
      <c r="NIY164" s="18"/>
      <c r="NIZ164" s="18"/>
      <c r="NJA164" s="18"/>
      <c r="NJB164" s="18"/>
      <c r="NJC164" s="18"/>
      <c r="NJD164" s="18"/>
      <c r="NJE164" s="18"/>
      <c r="NJF164" s="18"/>
      <c r="NJG164" s="18"/>
      <c r="NJH164" s="18"/>
      <c r="NJI164" s="18"/>
      <c r="NJJ164" s="18"/>
      <c r="NJK164" s="18"/>
      <c r="NJL164" s="18"/>
      <c r="NJM164" s="18"/>
      <c r="NJN164" s="18"/>
      <c r="NJO164" s="18"/>
      <c r="NJP164" s="18"/>
      <c r="NJQ164" s="18"/>
      <c r="NJR164" s="18"/>
      <c r="NJS164" s="18"/>
      <c r="NJT164" s="18"/>
      <c r="NJU164" s="18"/>
      <c r="NJV164" s="18"/>
      <c r="NJW164" s="18"/>
      <c r="NJX164" s="18"/>
      <c r="NJY164" s="18"/>
      <c r="NJZ164" s="18"/>
      <c r="NKA164" s="18"/>
      <c r="NKB164" s="18"/>
      <c r="NKC164" s="18"/>
      <c r="NKD164" s="18"/>
      <c r="NKE164" s="18"/>
      <c r="NKF164" s="18"/>
      <c r="NKG164" s="18"/>
      <c r="NKH164" s="18"/>
      <c r="NKI164" s="18"/>
      <c r="NKJ164" s="18"/>
      <c r="NKK164" s="18"/>
      <c r="NKL164" s="18"/>
      <c r="NKM164" s="18"/>
      <c r="NKN164" s="18"/>
      <c r="NKO164" s="18"/>
      <c r="NKP164" s="18"/>
      <c r="NKQ164" s="18"/>
      <c r="NKR164" s="18"/>
      <c r="NKS164" s="18"/>
      <c r="NKT164" s="18"/>
      <c r="NKU164" s="18"/>
      <c r="NKV164" s="18"/>
      <c r="NKW164" s="18"/>
      <c r="NKX164" s="18"/>
      <c r="NKY164" s="18"/>
      <c r="NKZ164" s="18"/>
      <c r="NLA164" s="18"/>
      <c r="NLB164" s="18"/>
      <c r="NLC164" s="18"/>
      <c r="NLD164" s="18"/>
      <c r="NLE164" s="18"/>
      <c r="NLF164" s="18"/>
      <c r="NLG164" s="18"/>
      <c r="NLH164" s="18"/>
      <c r="NLI164" s="18"/>
      <c r="NLJ164" s="18"/>
      <c r="NLK164" s="18"/>
      <c r="NLL164" s="18"/>
      <c r="NLM164" s="18"/>
      <c r="NLN164" s="18"/>
      <c r="NLO164" s="18"/>
      <c r="NLP164" s="18"/>
      <c r="NLQ164" s="18"/>
      <c r="NLR164" s="18"/>
      <c r="NLS164" s="18"/>
      <c r="NLT164" s="18"/>
      <c r="NLU164" s="18"/>
      <c r="NLV164" s="18"/>
      <c r="NLW164" s="18"/>
      <c r="NLX164" s="18"/>
      <c r="NLY164" s="18"/>
      <c r="NLZ164" s="18"/>
      <c r="NMA164" s="18"/>
      <c r="NMB164" s="18"/>
      <c r="NMC164" s="18"/>
      <c r="NMD164" s="18"/>
      <c r="NME164" s="18"/>
      <c r="NMF164" s="18"/>
      <c r="NMG164" s="18"/>
      <c r="NMH164" s="18"/>
      <c r="NMI164" s="18"/>
      <c r="NMJ164" s="18"/>
      <c r="NMK164" s="18"/>
      <c r="NML164" s="18"/>
      <c r="NMM164" s="18"/>
      <c r="NMN164" s="18"/>
      <c r="NMO164" s="18"/>
      <c r="NMP164" s="18"/>
      <c r="NMQ164" s="18"/>
      <c r="NMR164" s="18"/>
      <c r="NMS164" s="18"/>
      <c r="NMT164" s="18"/>
      <c r="NMU164" s="18"/>
      <c r="NMV164" s="18"/>
      <c r="NMW164" s="18"/>
      <c r="NMX164" s="18"/>
      <c r="NMY164" s="18"/>
      <c r="NMZ164" s="18"/>
      <c r="NNA164" s="18"/>
      <c r="NNB164" s="18"/>
      <c r="NNC164" s="18"/>
      <c r="NND164" s="18"/>
      <c r="NNE164" s="18"/>
      <c r="NNF164" s="18"/>
      <c r="NNG164" s="18"/>
      <c r="NNH164" s="18"/>
      <c r="NNI164" s="18"/>
      <c r="NNJ164" s="18"/>
      <c r="NNK164" s="18"/>
      <c r="NNL164" s="18"/>
      <c r="NNM164" s="18"/>
      <c r="NNN164" s="18"/>
      <c r="NNO164" s="18"/>
      <c r="NNP164" s="18"/>
      <c r="NNQ164" s="18"/>
      <c r="NNR164" s="18"/>
      <c r="NNS164" s="18"/>
      <c r="NNT164" s="18"/>
      <c r="NNU164" s="18"/>
      <c r="NNV164" s="18"/>
      <c r="NNW164" s="18"/>
      <c r="NNX164" s="18"/>
      <c r="NNY164" s="18"/>
      <c r="NNZ164" s="18"/>
      <c r="NOA164" s="18"/>
      <c r="NOB164" s="18"/>
      <c r="NOC164" s="18"/>
      <c r="NOD164" s="18"/>
      <c r="NOE164" s="18"/>
      <c r="NOF164" s="18"/>
      <c r="NOG164" s="18"/>
      <c r="NOH164" s="18"/>
      <c r="NOI164" s="18"/>
      <c r="NOJ164" s="18"/>
      <c r="NOK164" s="18"/>
      <c r="NOL164" s="18"/>
      <c r="NOM164" s="18"/>
      <c r="NON164" s="18"/>
      <c r="NOO164" s="18"/>
      <c r="NOP164" s="18"/>
      <c r="NOQ164" s="18"/>
      <c r="NOR164" s="18"/>
      <c r="NOS164" s="18"/>
      <c r="NOT164" s="18"/>
      <c r="NOU164" s="18"/>
      <c r="NOV164" s="18"/>
      <c r="NOW164" s="18"/>
      <c r="NOX164" s="18"/>
      <c r="NOY164" s="18"/>
      <c r="NOZ164" s="18"/>
      <c r="NPA164" s="18"/>
      <c r="NPB164" s="18"/>
      <c r="NPC164" s="18"/>
      <c r="NPD164" s="18"/>
      <c r="NPE164" s="18"/>
      <c r="NPF164" s="18"/>
      <c r="NPG164" s="18"/>
      <c r="NPH164" s="18"/>
      <c r="NPI164" s="18"/>
      <c r="NPJ164" s="18"/>
      <c r="NPK164" s="18"/>
      <c r="NPL164" s="18"/>
      <c r="NPM164" s="18"/>
      <c r="NPN164" s="18"/>
      <c r="NPO164" s="18"/>
      <c r="NPP164" s="18"/>
      <c r="NPQ164" s="18"/>
      <c r="NPR164" s="18"/>
      <c r="NPS164" s="18"/>
      <c r="NPT164" s="18"/>
      <c r="NPU164" s="18"/>
      <c r="NPV164" s="18"/>
      <c r="NPW164" s="18"/>
      <c r="NPX164" s="18"/>
      <c r="NPY164" s="18"/>
      <c r="NPZ164" s="18"/>
      <c r="NQA164" s="18"/>
      <c r="NQB164" s="18"/>
      <c r="NQC164" s="18"/>
      <c r="NQD164" s="18"/>
      <c r="NQE164" s="18"/>
      <c r="NQF164" s="18"/>
      <c r="NQG164" s="18"/>
      <c r="NQH164" s="18"/>
      <c r="NQI164" s="18"/>
      <c r="NQJ164" s="18"/>
      <c r="NQK164" s="18"/>
      <c r="NQL164" s="18"/>
      <c r="NQM164" s="18"/>
      <c r="NQN164" s="18"/>
      <c r="NQO164" s="18"/>
      <c r="NQP164" s="18"/>
      <c r="NQQ164" s="18"/>
      <c r="NQR164" s="18"/>
      <c r="NQS164" s="18"/>
      <c r="NQT164" s="18"/>
      <c r="NQU164" s="18"/>
      <c r="NQV164" s="18"/>
      <c r="NQW164" s="18"/>
      <c r="NQX164" s="18"/>
      <c r="NQY164" s="18"/>
      <c r="NQZ164" s="18"/>
      <c r="NRA164" s="18"/>
      <c r="NRB164" s="18"/>
      <c r="NRC164" s="18"/>
      <c r="NRD164" s="18"/>
      <c r="NRE164" s="18"/>
      <c r="NRF164" s="18"/>
      <c r="NRG164" s="18"/>
      <c r="NRH164" s="18"/>
      <c r="NRI164" s="18"/>
      <c r="NRJ164" s="18"/>
      <c r="NRK164" s="18"/>
      <c r="NRL164" s="18"/>
      <c r="NRM164" s="18"/>
      <c r="NRN164" s="18"/>
      <c r="NRO164" s="18"/>
      <c r="NRP164" s="18"/>
      <c r="NRQ164" s="18"/>
      <c r="NRR164" s="18"/>
      <c r="NRS164" s="18"/>
      <c r="NRT164" s="18"/>
      <c r="NRU164" s="18"/>
      <c r="NRV164" s="18"/>
      <c r="NRW164" s="18"/>
      <c r="NRX164" s="18"/>
      <c r="NRY164" s="18"/>
      <c r="NRZ164" s="18"/>
      <c r="NSA164" s="18"/>
      <c r="NSB164" s="18"/>
      <c r="NSC164" s="18"/>
      <c r="NSD164" s="18"/>
      <c r="NSE164" s="18"/>
      <c r="NSF164" s="18"/>
      <c r="NSG164" s="18"/>
      <c r="NSH164" s="18"/>
      <c r="NSI164" s="18"/>
      <c r="NSJ164" s="18"/>
      <c r="NSK164" s="18"/>
      <c r="NSL164" s="18"/>
      <c r="NSM164" s="18"/>
      <c r="NSN164" s="18"/>
      <c r="NSO164" s="18"/>
      <c r="NSP164" s="18"/>
      <c r="NSQ164" s="18"/>
      <c r="NSR164" s="18"/>
      <c r="NSS164" s="18"/>
      <c r="NST164" s="18"/>
      <c r="NSU164" s="18"/>
      <c r="NSV164" s="18"/>
      <c r="NSW164" s="18"/>
      <c r="NSX164" s="18"/>
      <c r="NSY164" s="18"/>
      <c r="NSZ164" s="18"/>
      <c r="NTA164" s="18"/>
      <c r="NTB164" s="18"/>
      <c r="NTC164" s="18"/>
      <c r="NTD164" s="18"/>
      <c r="NTE164" s="18"/>
      <c r="NTF164" s="18"/>
      <c r="NTG164" s="18"/>
      <c r="NTH164" s="18"/>
      <c r="NTI164" s="18"/>
      <c r="NTJ164" s="18"/>
      <c r="NTK164" s="18"/>
      <c r="NTL164" s="18"/>
      <c r="NTM164" s="18"/>
      <c r="NTN164" s="18"/>
      <c r="NTO164" s="18"/>
      <c r="NTP164" s="18"/>
      <c r="NTQ164" s="18"/>
      <c r="NTR164" s="18"/>
      <c r="NTS164" s="18"/>
      <c r="NTT164" s="18"/>
      <c r="NTU164" s="18"/>
      <c r="NTV164" s="18"/>
      <c r="NTW164" s="18"/>
      <c r="NTX164" s="18"/>
      <c r="NTY164" s="18"/>
      <c r="NTZ164" s="18"/>
      <c r="NUA164" s="18"/>
      <c r="NUB164" s="18"/>
      <c r="NUC164" s="18"/>
      <c r="NUD164" s="18"/>
      <c r="NUE164" s="18"/>
      <c r="NUF164" s="18"/>
      <c r="NUG164" s="18"/>
      <c r="NUH164" s="18"/>
      <c r="NUI164" s="18"/>
      <c r="NUJ164" s="18"/>
      <c r="NUK164" s="18"/>
      <c r="NUL164" s="18"/>
      <c r="NUM164" s="18"/>
      <c r="NUN164" s="18"/>
      <c r="NUO164" s="18"/>
      <c r="NUP164" s="18"/>
      <c r="NUQ164" s="18"/>
      <c r="NUR164" s="18"/>
      <c r="NUS164" s="18"/>
      <c r="NUT164" s="18"/>
      <c r="NUU164" s="18"/>
      <c r="NUV164" s="18"/>
      <c r="NUW164" s="18"/>
      <c r="NUX164" s="18"/>
      <c r="NUY164" s="18"/>
      <c r="NUZ164" s="18"/>
      <c r="NVA164" s="18"/>
      <c r="NVB164" s="18"/>
      <c r="NVC164" s="18"/>
      <c r="NVD164" s="18"/>
      <c r="NVE164" s="18"/>
      <c r="NVF164" s="18"/>
      <c r="NVG164" s="18"/>
      <c r="NVH164" s="18"/>
      <c r="NVI164" s="18"/>
      <c r="NVJ164" s="18"/>
      <c r="NVK164" s="18"/>
      <c r="NVL164" s="18"/>
      <c r="NVM164" s="18"/>
      <c r="NVN164" s="18"/>
      <c r="NVO164" s="18"/>
      <c r="NVP164" s="18"/>
      <c r="NVQ164" s="18"/>
      <c r="NVR164" s="18"/>
      <c r="NVS164" s="18"/>
      <c r="NVT164" s="18"/>
      <c r="NVU164" s="18"/>
      <c r="NVV164" s="18"/>
      <c r="NVW164" s="18"/>
      <c r="NVX164" s="18"/>
      <c r="NVY164" s="18"/>
      <c r="NVZ164" s="18"/>
      <c r="NWA164" s="18"/>
      <c r="NWB164" s="18"/>
      <c r="NWC164" s="18"/>
      <c r="NWD164" s="18"/>
      <c r="NWE164" s="18"/>
      <c r="NWF164" s="18"/>
      <c r="NWG164" s="18"/>
      <c r="NWH164" s="18"/>
      <c r="NWI164" s="18"/>
      <c r="NWJ164" s="18"/>
      <c r="NWK164" s="18"/>
      <c r="NWL164" s="18"/>
      <c r="NWM164" s="18"/>
      <c r="NWN164" s="18"/>
      <c r="NWO164" s="18"/>
      <c r="NWP164" s="18"/>
      <c r="NWQ164" s="18"/>
      <c r="NWR164" s="18"/>
      <c r="NWS164" s="18"/>
      <c r="NWT164" s="18"/>
      <c r="NWU164" s="18"/>
      <c r="NWV164" s="18"/>
      <c r="NWW164" s="18"/>
      <c r="NWX164" s="18"/>
      <c r="NWY164" s="18"/>
      <c r="NWZ164" s="18"/>
      <c r="NXA164" s="18"/>
      <c r="NXB164" s="18"/>
      <c r="NXC164" s="18"/>
      <c r="NXD164" s="18"/>
      <c r="NXE164" s="18"/>
      <c r="NXF164" s="18"/>
      <c r="NXG164" s="18"/>
      <c r="NXH164" s="18"/>
      <c r="NXI164" s="18"/>
      <c r="NXJ164" s="18"/>
      <c r="NXK164" s="18"/>
      <c r="NXL164" s="18"/>
      <c r="NXM164" s="18"/>
      <c r="NXN164" s="18"/>
      <c r="NXO164" s="18"/>
      <c r="NXP164" s="18"/>
      <c r="NXQ164" s="18"/>
      <c r="NXR164" s="18"/>
      <c r="NXS164" s="18"/>
      <c r="NXT164" s="18"/>
      <c r="NXU164" s="18"/>
      <c r="NXV164" s="18"/>
      <c r="NXW164" s="18"/>
      <c r="NXX164" s="18"/>
      <c r="NXY164" s="18"/>
      <c r="NXZ164" s="18"/>
      <c r="NYA164" s="18"/>
      <c r="NYB164" s="18"/>
      <c r="NYC164" s="18"/>
      <c r="NYD164" s="18"/>
      <c r="NYE164" s="18"/>
      <c r="NYF164" s="18"/>
      <c r="NYG164" s="18"/>
      <c r="NYH164" s="18"/>
      <c r="NYI164" s="18"/>
      <c r="NYJ164" s="18"/>
      <c r="NYK164" s="18"/>
      <c r="NYL164" s="18"/>
      <c r="NYM164" s="18"/>
      <c r="NYN164" s="18"/>
      <c r="NYO164" s="18"/>
      <c r="NYP164" s="18"/>
      <c r="NYQ164" s="18"/>
      <c r="NYR164" s="18"/>
      <c r="NYS164" s="18"/>
      <c r="NYT164" s="18"/>
      <c r="NYU164" s="18"/>
      <c r="NYV164" s="18"/>
      <c r="NYW164" s="18"/>
      <c r="NYX164" s="18"/>
      <c r="NYY164" s="18"/>
      <c r="NYZ164" s="18"/>
      <c r="NZA164" s="18"/>
      <c r="NZB164" s="18"/>
      <c r="NZC164" s="18"/>
      <c r="NZD164" s="18"/>
      <c r="NZE164" s="18"/>
      <c r="NZF164" s="18"/>
      <c r="NZG164" s="18"/>
      <c r="NZH164" s="18"/>
      <c r="NZI164" s="18"/>
      <c r="NZJ164" s="18"/>
      <c r="NZK164" s="18"/>
      <c r="NZL164" s="18"/>
      <c r="NZM164" s="18"/>
      <c r="NZN164" s="18"/>
      <c r="NZO164" s="18"/>
      <c r="NZP164" s="18"/>
      <c r="NZQ164" s="18"/>
      <c r="NZR164" s="18"/>
      <c r="NZS164" s="18"/>
      <c r="NZT164" s="18"/>
      <c r="NZU164" s="18"/>
      <c r="NZV164" s="18"/>
      <c r="NZW164" s="18"/>
      <c r="NZX164" s="18"/>
      <c r="NZY164" s="18"/>
      <c r="NZZ164" s="18"/>
      <c r="OAA164" s="18"/>
      <c r="OAB164" s="18"/>
      <c r="OAC164" s="18"/>
      <c r="OAD164" s="18"/>
      <c r="OAE164" s="18"/>
      <c r="OAF164" s="18"/>
      <c r="OAG164" s="18"/>
      <c r="OAH164" s="18"/>
      <c r="OAI164" s="18"/>
      <c r="OAJ164" s="18"/>
      <c r="OAK164" s="18"/>
      <c r="OAL164" s="18"/>
      <c r="OAM164" s="18"/>
      <c r="OAN164" s="18"/>
      <c r="OAO164" s="18"/>
      <c r="OAP164" s="18"/>
      <c r="OAQ164" s="18"/>
      <c r="OAR164" s="18"/>
      <c r="OAS164" s="18"/>
      <c r="OAT164" s="18"/>
      <c r="OAU164" s="18"/>
      <c r="OAV164" s="18"/>
      <c r="OAW164" s="18"/>
      <c r="OAX164" s="18"/>
      <c r="OAY164" s="18"/>
      <c r="OAZ164" s="18"/>
      <c r="OBA164" s="18"/>
      <c r="OBB164" s="18"/>
      <c r="OBC164" s="18"/>
      <c r="OBD164" s="18"/>
      <c r="OBE164" s="18"/>
      <c r="OBF164" s="18"/>
      <c r="OBG164" s="18"/>
      <c r="OBH164" s="18"/>
      <c r="OBI164" s="18"/>
      <c r="OBJ164" s="18"/>
      <c r="OBK164" s="18"/>
      <c r="OBL164" s="18"/>
      <c r="OBM164" s="18"/>
      <c r="OBN164" s="18"/>
      <c r="OBO164" s="18"/>
      <c r="OBP164" s="18"/>
      <c r="OBQ164" s="18"/>
      <c r="OBR164" s="18"/>
      <c r="OBS164" s="18"/>
      <c r="OBT164" s="18"/>
      <c r="OBU164" s="18"/>
      <c r="OBV164" s="18"/>
      <c r="OBW164" s="18"/>
      <c r="OBX164" s="18"/>
      <c r="OBY164" s="18"/>
      <c r="OBZ164" s="18"/>
      <c r="OCA164" s="18"/>
      <c r="OCB164" s="18"/>
      <c r="OCC164" s="18"/>
      <c r="OCD164" s="18"/>
      <c r="OCE164" s="18"/>
      <c r="OCF164" s="18"/>
      <c r="OCG164" s="18"/>
      <c r="OCH164" s="18"/>
      <c r="OCI164" s="18"/>
      <c r="OCJ164" s="18"/>
      <c r="OCK164" s="18"/>
      <c r="OCL164" s="18"/>
      <c r="OCM164" s="18"/>
      <c r="OCN164" s="18"/>
      <c r="OCO164" s="18"/>
      <c r="OCP164" s="18"/>
      <c r="OCQ164" s="18"/>
      <c r="OCR164" s="18"/>
      <c r="OCS164" s="18"/>
      <c r="OCT164" s="18"/>
      <c r="OCU164" s="18"/>
      <c r="OCV164" s="18"/>
      <c r="OCW164" s="18"/>
      <c r="OCX164" s="18"/>
      <c r="OCY164" s="18"/>
      <c r="OCZ164" s="18"/>
      <c r="ODA164" s="18"/>
      <c r="ODB164" s="18"/>
      <c r="ODC164" s="18"/>
      <c r="ODD164" s="18"/>
      <c r="ODE164" s="18"/>
      <c r="ODF164" s="18"/>
      <c r="ODG164" s="18"/>
      <c r="ODH164" s="18"/>
      <c r="ODI164" s="18"/>
      <c r="ODJ164" s="18"/>
      <c r="ODK164" s="18"/>
      <c r="ODL164" s="18"/>
      <c r="ODM164" s="18"/>
      <c r="ODN164" s="18"/>
      <c r="ODO164" s="18"/>
      <c r="ODP164" s="18"/>
      <c r="ODQ164" s="18"/>
      <c r="ODR164" s="18"/>
      <c r="ODS164" s="18"/>
      <c r="ODT164" s="18"/>
      <c r="ODU164" s="18"/>
      <c r="ODV164" s="18"/>
      <c r="ODW164" s="18"/>
      <c r="ODX164" s="18"/>
      <c r="ODY164" s="18"/>
      <c r="ODZ164" s="18"/>
      <c r="OEA164" s="18"/>
      <c r="OEB164" s="18"/>
      <c r="OEC164" s="18"/>
      <c r="OED164" s="18"/>
      <c r="OEE164" s="18"/>
      <c r="OEF164" s="18"/>
      <c r="OEG164" s="18"/>
      <c r="OEH164" s="18"/>
      <c r="OEI164" s="18"/>
      <c r="OEJ164" s="18"/>
      <c r="OEK164" s="18"/>
      <c r="OEL164" s="18"/>
      <c r="OEM164" s="18"/>
      <c r="OEN164" s="18"/>
      <c r="OEO164" s="18"/>
      <c r="OEP164" s="18"/>
      <c r="OEQ164" s="18"/>
      <c r="OER164" s="18"/>
      <c r="OES164" s="18"/>
      <c r="OET164" s="18"/>
      <c r="OEU164" s="18"/>
      <c r="OEV164" s="18"/>
      <c r="OEW164" s="18"/>
      <c r="OEX164" s="18"/>
      <c r="OEY164" s="18"/>
      <c r="OEZ164" s="18"/>
      <c r="OFA164" s="18"/>
      <c r="OFB164" s="18"/>
      <c r="OFC164" s="18"/>
      <c r="OFD164" s="18"/>
      <c r="OFE164" s="18"/>
      <c r="OFF164" s="18"/>
      <c r="OFG164" s="18"/>
      <c r="OFH164" s="18"/>
      <c r="OFI164" s="18"/>
      <c r="OFJ164" s="18"/>
      <c r="OFK164" s="18"/>
      <c r="OFL164" s="18"/>
      <c r="OFM164" s="18"/>
      <c r="OFN164" s="18"/>
      <c r="OFO164" s="18"/>
      <c r="OFP164" s="18"/>
      <c r="OFQ164" s="18"/>
      <c r="OFR164" s="18"/>
      <c r="OFS164" s="18"/>
      <c r="OFT164" s="18"/>
      <c r="OFU164" s="18"/>
      <c r="OFV164" s="18"/>
      <c r="OFW164" s="18"/>
      <c r="OFX164" s="18"/>
      <c r="OFY164" s="18"/>
      <c r="OFZ164" s="18"/>
      <c r="OGA164" s="18"/>
      <c r="OGB164" s="18"/>
      <c r="OGC164" s="18"/>
      <c r="OGD164" s="18"/>
      <c r="OGE164" s="18"/>
      <c r="OGF164" s="18"/>
      <c r="OGG164" s="18"/>
      <c r="OGH164" s="18"/>
      <c r="OGI164" s="18"/>
      <c r="OGJ164" s="18"/>
      <c r="OGK164" s="18"/>
      <c r="OGL164" s="18"/>
      <c r="OGM164" s="18"/>
      <c r="OGN164" s="18"/>
      <c r="OGO164" s="18"/>
      <c r="OGP164" s="18"/>
      <c r="OGQ164" s="18"/>
      <c r="OGR164" s="18"/>
      <c r="OGS164" s="18"/>
      <c r="OGT164" s="18"/>
      <c r="OGU164" s="18"/>
      <c r="OGV164" s="18"/>
      <c r="OGW164" s="18"/>
      <c r="OGX164" s="18"/>
      <c r="OGY164" s="18"/>
      <c r="OGZ164" s="18"/>
      <c r="OHA164" s="18"/>
      <c r="OHB164" s="18"/>
      <c r="OHC164" s="18"/>
      <c r="OHD164" s="18"/>
      <c r="OHE164" s="18"/>
      <c r="OHF164" s="18"/>
      <c r="OHG164" s="18"/>
      <c r="OHH164" s="18"/>
      <c r="OHI164" s="18"/>
      <c r="OHJ164" s="18"/>
      <c r="OHK164" s="18"/>
      <c r="OHL164" s="18"/>
      <c r="OHM164" s="18"/>
      <c r="OHN164" s="18"/>
      <c r="OHO164" s="18"/>
      <c r="OHP164" s="18"/>
      <c r="OHQ164" s="18"/>
      <c r="OHR164" s="18"/>
      <c r="OHS164" s="18"/>
      <c r="OHT164" s="18"/>
      <c r="OHU164" s="18"/>
      <c r="OHV164" s="18"/>
      <c r="OHW164" s="18"/>
      <c r="OHX164" s="18"/>
      <c r="OHY164" s="18"/>
      <c r="OHZ164" s="18"/>
      <c r="OIA164" s="18"/>
      <c r="OIB164" s="18"/>
      <c r="OIC164" s="18"/>
      <c r="OID164" s="18"/>
      <c r="OIE164" s="18"/>
      <c r="OIF164" s="18"/>
      <c r="OIG164" s="18"/>
      <c r="OIH164" s="18"/>
      <c r="OII164" s="18"/>
      <c r="OIJ164" s="18"/>
      <c r="OIK164" s="18"/>
      <c r="OIL164" s="18"/>
      <c r="OIM164" s="18"/>
      <c r="OIN164" s="18"/>
      <c r="OIO164" s="18"/>
      <c r="OIP164" s="18"/>
      <c r="OIQ164" s="18"/>
      <c r="OIR164" s="18"/>
      <c r="OIS164" s="18"/>
      <c r="OIT164" s="18"/>
      <c r="OIU164" s="18"/>
      <c r="OIV164" s="18"/>
      <c r="OIW164" s="18"/>
      <c r="OIX164" s="18"/>
      <c r="OIY164" s="18"/>
      <c r="OIZ164" s="18"/>
      <c r="OJA164" s="18"/>
      <c r="OJB164" s="18"/>
      <c r="OJC164" s="18"/>
      <c r="OJD164" s="18"/>
      <c r="OJE164" s="18"/>
      <c r="OJF164" s="18"/>
      <c r="OJG164" s="18"/>
      <c r="OJH164" s="18"/>
      <c r="OJI164" s="18"/>
      <c r="OJJ164" s="18"/>
      <c r="OJK164" s="18"/>
      <c r="OJL164" s="18"/>
      <c r="OJM164" s="18"/>
      <c r="OJN164" s="18"/>
      <c r="OJO164" s="18"/>
      <c r="OJP164" s="18"/>
      <c r="OJQ164" s="18"/>
      <c r="OJR164" s="18"/>
      <c r="OJS164" s="18"/>
      <c r="OJT164" s="18"/>
      <c r="OJU164" s="18"/>
      <c r="OJV164" s="18"/>
      <c r="OJW164" s="18"/>
      <c r="OJX164" s="18"/>
      <c r="OJY164" s="18"/>
      <c r="OJZ164" s="18"/>
      <c r="OKA164" s="18"/>
      <c r="OKB164" s="18"/>
      <c r="OKC164" s="18"/>
      <c r="OKD164" s="18"/>
      <c r="OKE164" s="18"/>
      <c r="OKF164" s="18"/>
      <c r="OKG164" s="18"/>
      <c r="OKH164" s="18"/>
      <c r="OKI164" s="18"/>
      <c r="OKJ164" s="18"/>
      <c r="OKK164" s="18"/>
      <c r="OKL164" s="18"/>
      <c r="OKM164" s="18"/>
      <c r="OKN164" s="18"/>
      <c r="OKO164" s="18"/>
      <c r="OKP164" s="18"/>
      <c r="OKQ164" s="18"/>
      <c r="OKR164" s="18"/>
      <c r="OKS164" s="18"/>
      <c r="OKT164" s="18"/>
      <c r="OKU164" s="18"/>
      <c r="OKV164" s="18"/>
      <c r="OKW164" s="18"/>
      <c r="OKX164" s="18"/>
      <c r="OKY164" s="18"/>
      <c r="OKZ164" s="18"/>
      <c r="OLA164" s="18"/>
      <c r="OLB164" s="18"/>
      <c r="OLC164" s="18"/>
      <c r="OLD164" s="18"/>
      <c r="OLE164" s="18"/>
      <c r="OLF164" s="18"/>
      <c r="OLG164" s="18"/>
      <c r="OLH164" s="18"/>
      <c r="OLI164" s="18"/>
      <c r="OLJ164" s="18"/>
      <c r="OLK164" s="18"/>
      <c r="OLL164" s="18"/>
      <c r="OLM164" s="18"/>
      <c r="OLN164" s="18"/>
      <c r="OLO164" s="18"/>
      <c r="OLP164" s="18"/>
      <c r="OLQ164" s="18"/>
      <c r="OLR164" s="18"/>
      <c r="OLS164" s="18"/>
      <c r="OLT164" s="18"/>
      <c r="OLU164" s="18"/>
      <c r="OLV164" s="18"/>
      <c r="OLW164" s="18"/>
      <c r="OLX164" s="18"/>
      <c r="OLY164" s="18"/>
      <c r="OLZ164" s="18"/>
      <c r="OMA164" s="18"/>
      <c r="OMB164" s="18"/>
      <c r="OMC164" s="18"/>
      <c r="OMD164" s="18"/>
      <c r="OME164" s="18"/>
      <c r="OMF164" s="18"/>
      <c r="OMG164" s="18"/>
      <c r="OMH164" s="18"/>
      <c r="OMI164" s="18"/>
      <c r="OMJ164" s="18"/>
      <c r="OMK164" s="18"/>
      <c r="OML164" s="18"/>
      <c r="OMM164" s="18"/>
      <c r="OMN164" s="18"/>
      <c r="OMO164" s="18"/>
      <c r="OMP164" s="18"/>
      <c r="OMQ164" s="18"/>
      <c r="OMR164" s="18"/>
      <c r="OMS164" s="18"/>
      <c r="OMT164" s="18"/>
      <c r="OMU164" s="18"/>
      <c r="OMV164" s="18"/>
      <c r="OMW164" s="18"/>
      <c r="OMX164" s="18"/>
      <c r="OMY164" s="18"/>
      <c r="OMZ164" s="18"/>
      <c r="ONA164" s="18"/>
      <c r="ONB164" s="18"/>
      <c r="ONC164" s="18"/>
      <c r="OND164" s="18"/>
      <c r="ONE164" s="18"/>
      <c r="ONF164" s="18"/>
      <c r="ONG164" s="18"/>
      <c r="ONH164" s="18"/>
      <c r="ONI164" s="18"/>
      <c r="ONJ164" s="18"/>
      <c r="ONK164" s="18"/>
      <c r="ONL164" s="18"/>
      <c r="ONM164" s="18"/>
      <c r="ONN164" s="18"/>
      <c r="ONO164" s="18"/>
      <c r="ONP164" s="18"/>
      <c r="ONQ164" s="18"/>
      <c r="ONR164" s="18"/>
      <c r="ONS164" s="18"/>
      <c r="ONT164" s="18"/>
      <c r="ONU164" s="18"/>
      <c r="ONV164" s="18"/>
      <c r="ONW164" s="18"/>
      <c r="ONX164" s="18"/>
      <c r="ONY164" s="18"/>
      <c r="ONZ164" s="18"/>
      <c r="OOA164" s="18"/>
      <c r="OOB164" s="18"/>
      <c r="OOC164" s="18"/>
      <c r="OOD164" s="18"/>
      <c r="OOE164" s="18"/>
      <c r="OOF164" s="18"/>
      <c r="OOG164" s="18"/>
      <c r="OOH164" s="18"/>
      <c r="OOI164" s="18"/>
      <c r="OOJ164" s="18"/>
      <c r="OOK164" s="18"/>
      <c r="OOL164" s="18"/>
      <c r="OOM164" s="18"/>
      <c r="OON164" s="18"/>
      <c r="OOO164" s="18"/>
      <c r="OOP164" s="18"/>
      <c r="OOQ164" s="18"/>
      <c r="OOR164" s="18"/>
      <c r="OOS164" s="18"/>
      <c r="OOT164" s="18"/>
      <c r="OOU164" s="18"/>
      <c r="OOV164" s="18"/>
      <c r="OOW164" s="18"/>
      <c r="OOX164" s="18"/>
      <c r="OOY164" s="18"/>
      <c r="OOZ164" s="18"/>
      <c r="OPA164" s="18"/>
      <c r="OPB164" s="18"/>
      <c r="OPC164" s="18"/>
      <c r="OPD164" s="18"/>
      <c r="OPE164" s="18"/>
      <c r="OPF164" s="18"/>
      <c r="OPG164" s="18"/>
      <c r="OPH164" s="18"/>
      <c r="OPI164" s="18"/>
      <c r="OPJ164" s="18"/>
      <c r="OPK164" s="18"/>
      <c r="OPL164" s="18"/>
      <c r="OPM164" s="18"/>
      <c r="OPN164" s="18"/>
      <c r="OPO164" s="18"/>
      <c r="OPP164" s="18"/>
      <c r="OPQ164" s="18"/>
      <c r="OPR164" s="18"/>
      <c r="OPS164" s="18"/>
      <c r="OPT164" s="18"/>
      <c r="OPU164" s="18"/>
      <c r="OPV164" s="18"/>
      <c r="OPW164" s="18"/>
      <c r="OPX164" s="18"/>
      <c r="OPY164" s="18"/>
      <c r="OPZ164" s="18"/>
      <c r="OQA164" s="18"/>
      <c r="OQB164" s="18"/>
      <c r="OQC164" s="18"/>
      <c r="OQD164" s="18"/>
      <c r="OQE164" s="18"/>
      <c r="OQF164" s="18"/>
      <c r="OQG164" s="18"/>
      <c r="OQH164" s="18"/>
      <c r="OQI164" s="18"/>
      <c r="OQJ164" s="18"/>
      <c r="OQK164" s="18"/>
      <c r="OQL164" s="18"/>
      <c r="OQM164" s="18"/>
      <c r="OQN164" s="18"/>
      <c r="OQO164" s="18"/>
      <c r="OQP164" s="18"/>
      <c r="OQQ164" s="18"/>
      <c r="OQR164" s="18"/>
      <c r="OQS164" s="18"/>
      <c r="OQT164" s="18"/>
      <c r="OQU164" s="18"/>
      <c r="OQV164" s="18"/>
      <c r="OQW164" s="18"/>
      <c r="OQX164" s="18"/>
      <c r="OQY164" s="18"/>
      <c r="OQZ164" s="18"/>
      <c r="ORA164" s="18"/>
      <c r="ORB164" s="18"/>
      <c r="ORC164" s="18"/>
      <c r="ORD164" s="18"/>
      <c r="ORE164" s="18"/>
      <c r="ORF164" s="18"/>
      <c r="ORG164" s="18"/>
      <c r="ORH164" s="18"/>
      <c r="ORI164" s="18"/>
      <c r="ORJ164" s="18"/>
      <c r="ORK164" s="18"/>
      <c r="ORL164" s="18"/>
      <c r="ORM164" s="18"/>
      <c r="ORN164" s="18"/>
      <c r="ORO164" s="18"/>
      <c r="ORP164" s="18"/>
      <c r="ORQ164" s="18"/>
      <c r="ORR164" s="18"/>
      <c r="ORS164" s="18"/>
      <c r="ORT164" s="18"/>
      <c r="ORU164" s="18"/>
      <c r="ORV164" s="18"/>
      <c r="ORW164" s="18"/>
      <c r="ORX164" s="18"/>
      <c r="ORY164" s="18"/>
      <c r="ORZ164" s="18"/>
      <c r="OSA164" s="18"/>
      <c r="OSB164" s="18"/>
      <c r="OSC164" s="18"/>
      <c r="OSD164" s="18"/>
      <c r="OSE164" s="18"/>
      <c r="OSF164" s="18"/>
      <c r="OSG164" s="18"/>
      <c r="OSH164" s="18"/>
      <c r="OSI164" s="18"/>
      <c r="OSJ164" s="18"/>
      <c r="OSK164" s="18"/>
      <c r="OSL164" s="18"/>
      <c r="OSM164" s="18"/>
      <c r="OSN164" s="18"/>
      <c r="OSO164" s="18"/>
      <c r="OSP164" s="18"/>
      <c r="OSQ164" s="18"/>
      <c r="OSR164" s="18"/>
      <c r="OSS164" s="18"/>
      <c r="OST164" s="18"/>
      <c r="OSU164" s="18"/>
      <c r="OSV164" s="18"/>
      <c r="OSW164" s="18"/>
      <c r="OSX164" s="18"/>
      <c r="OSY164" s="18"/>
      <c r="OSZ164" s="18"/>
      <c r="OTA164" s="18"/>
      <c r="OTB164" s="18"/>
      <c r="OTC164" s="18"/>
      <c r="OTD164" s="18"/>
      <c r="OTE164" s="18"/>
      <c r="OTF164" s="18"/>
      <c r="OTG164" s="18"/>
      <c r="OTH164" s="18"/>
      <c r="OTI164" s="18"/>
      <c r="OTJ164" s="18"/>
      <c r="OTK164" s="18"/>
      <c r="OTL164" s="18"/>
      <c r="OTM164" s="18"/>
      <c r="OTN164" s="18"/>
      <c r="OTO164" s="18"/>
      <c r="OTP164" s="18"/>
      <c r="OTQ164" s="18"/>
      <c r="OTR164" s="18"/>
      <c r="OTS164" s="18"/>
      <c r="OTT164" s="18"/>
      <c r="OTU164" s="18"/>
      <c r="OTV164" s="18"/>
      <c r="OTW164" s="18"/>
      <c r="OTX164" s="18"/>
      <c r="OTY164" s="18"/>
      <c r="OTZ164" s="18"/>
      <c r="OUA164" s="18"/>
      <c r="OUB164" s="18"/>
      <c r="OUC164" s="18"/>
      <c r="OUD164" s="18"/>
      <c r="OUE164" s="18"/>
      <c r="OUF164" s="18"/>
      <c r="OUG164" s="18"/>
      <c r="OUH164" s="18"/>
      <c r="OUI164" s="18"/>
      <c r="OUJ164" s="18"/>
      <c r="OUK164" s="18"/>
      <c r="OUL164" s="18"/>
      <c r="OUM164" s="18"/>
      <c r="OUN164" s="18"/>
      <c r="OUO164" s="18"/>
      <c r="OUP164" s="18"/>
      <c r="OUQ164" s="18"/>
      <c r="OUR164" s="18"/>
      <c r="OUS164" s="18"/>
      <c r="OUT164" s="18"/>
      <c r="OUU164" s="18"/>
      <c r="OUV164" s="18"/>
      <c r="OUW164" s="18"/>
      <c r="OUX164" s="18"/>
      <c r="OUY164" s="18"/>
      <c r="OUZ164" s="18"/>
      <c r="OVA164" s="18"/>
      <c r="OVB164" s="18"/>
      <c r="OVC164" s="18"/>
      <c r="OVD164" s="18"/>
      <c r="OVE164" s="18"/>
      <c r="OVF164" s="18"/>
      <c r="OVG164" s="18"/>
      <c r="OVH164" s="18"/>
      <c r="OVI164" s="18"/>
      <c r="OVJ164" s="18"/>
      <c r="OVK164" s="18"/>
      <c r="OVL164" s="18"/>
      <c r="OVM164" s="18"/>
      <c r="OVN164" s="18"/>
      <c r="OVO164" s="18"/>
      <c r="OVP164" s="18"/>
      <c r="OVQ164" s="18"/>
      <c r="OVR164" s="18"/>
      <c r="OVS164" s="18"/>
      <c r="OVT164" s="18"/>
      <c r="OVU164" s="18"/>
      <c r="OVV164" s="18"/>
      <c r="OVW164" s="18"/>
      <c r="OVX164" s="18"/>
      <c r="OVY164" s="18"/>
      <c r="OVZ164" s="18"/>
      <c r="OWA164" s="18"/>
      <c r="OWB164" s="18"/>
      <c r="OWC164" s="18"/>
      <c r="OWD164" s="18"/>
      <c r="OWE164" s="18"/>
      <c r="OWF164" s="18"/>
      <c r="OWG164" s="18"/>
      <c r="OWH164" s="18"/>
      <c r="OWI164" s="18"/>
      <c r="OWJ164" s="18"/>
      <c r="OWK164" s="18"/>
      <c r="OWL164" s="18"/>
      <c r="OWM164" s="18"/>
      <c r="OWN164" s="18"/>
      <c r="OWO164" s="18"/>
      <c r="OWP164" s="18"/>
      <c r="OWQ164" s="18"/>
      <c r="OWR164" s="18"/>
      <c r="OWS164" s="18"/>
      <c r="OWT164" s="18"/>
      <c r="OWU164" s="18"/>
      <c r="OWV164" s="18"/>
      <c r="OWW164" s="18"/>
      <c r="OWX164" s="18"/>
      <c r="OWY164" s="18"/>
      <c r="OWZ164" s="18"/>
      <c r="OXA164" s="18"/>
      <c r="OXB164" s="18"/>
      <c r="OXC164" s="18"/>
      <c r="OXD164" s="18"/>
      <c r="OXE164" s="18"/>
      <c r="OXF164" s="18"/>
      <c r="OXG164" s="18"/>
      <c r="OXH164" s="18"/>
      <c r="OXI164" s="18"/>
      <c r="OXJ164" s="18"/>
      <c r="OXK164" s="18"/>
      <c r="OXL164" s="18"/>
      <c r="OXM164" s="18"/>
      <c r="OXN164" s="18"/>
      <c r="OXO164" s="18"/>
      <c r="OXP164" s="18"/>
      <c r="OXQ164" s="18"/>
      <c r="OXR164" s="18"/>
      <c r="OXS164" s="18"/>
      <c r="OXT164" s="18"/>
      <c r="OXU164" s="18"/>
      <c r="OXV164" s="18"/>
      <c r="OXW164" s="18"/>
      <c r="OXX164" s="18"/>
      <c r="OXY164" s="18"/>
      <c r="OXZ164" s="18"/>
      <c r="OYA164" s="18"/>
      <c r="OYB164" s="18"/>
      <c r="OYC164" s="18"/>
      <c r="OYD164" s="18"/>
      <c r="OYE164" s="18"/>
      <c r="OYF164" s="18"/>
      <c r="OYG164" s="18"/>
      <c r="OYH164" s="18"/>
      <c r="OYI164" s="18"/>
      <c r="OYJ164" s="18"/>
      <c r="OYK164" s="18"/>
      <c r="OYL164" s="18"/>
      <c r="OYM164" s="18"/>
      <c r="OYN164" s="18"/>
      <c r="OYO164" s="18"/>
      <c r="OYP164" s="18"/>
      <c r="OYQ164" s="18"/>
      <c r="OYR164" s="18"/>
      <c r="OYS164" s="18"/>
      <c r="OYT164" s="18"/>
      <c r="OYU164" s="18"/>
      <c r="OYV164" s="18"/>
      <c r="OYW164" s="18"/>
      <c r="OYX164" s="18"/>
      <c r="OYY164" s="18"/>
      <c r="OYZ164" s="18"/>
      <c r="OZA164" s="18"/>
      <c r="OZB164" s="18"/>
      <c r="OZC164" s="18"/>
      <c r="OZD164" s="18"/>
      <c r="OZE164" s="18"/>
      <c r="OZF164" s="18"/>
      <c r="OZG164" s="18"/>
      <c r="OZH164" s="18"/>
      <c r="OZI164" s="18"/>
      <c r="OZJ164" s="18"/>
      <c r="OZK164" s="18"/>
      <c r="OZL164" s="18"/>
      <c r="OZM164" s="18"/>
      <c r="OZN164" s="18"/>
      <c r="OZO164" s="18"/>
      <c r="OZP164" s="18"/>
      <c r="OZQ164" s="18"/>
      <c r="OZR164" s="18"/>
      <c r="OZS164" s="18"/>
      <c r="OZT164" s="18"/>
      <c r="OZU164" s="18"/>
      <c r="OZV164" s="18"/>
      <c r="OZW164" s="18"/>
      <c r="OZX164" s="18"/>
      <c r="OZY164" s="18"/>
      <c r="OZZ164" s="18"/>
      <c r="PAA164" s="18"/>
      <c r="PAB164" s="18"/>
      <c r="PAC164" s="18"/>
      <c r="PAD164" s="18"/>
      <c r="PAE164" s="18"/>
      <c r="PAF164" s="18"/>
      <c r="PAG164" s="18"/>
      <c r="PAH164" s="18"/>
      <c r="PAI164" s="18"/>
      <c r="PAJ164" s="18"/>
      <c r="PAK164" s="18"/>
      <c r="PAL164" s="18"/>
      <c r="PAM164" s="18"/>
      <c r="PAN164" s="18"/>
      <c r="PAO164" s="18"/>
      <c r="PAP164" s="18"/>
      <c r="PAQ164" s="18"/>
      <c r="PAR164" s="18"/>
      <c r="PAS164" s="18"/>
      <c r="PAT164" s="18"/>
      <c r="PAU164" s="18"/>
      <c r="PAV164" s="18"/>
      <c r="PAW164" s="18"/>
      <c r="PAX164" s="18"/>
      <c r="PAY164" s="18"/>
      <c r="PAZ164" s="18"/>
      <c r="PBA164" s="18"/>
      <c r="PBB164" s="18"/>
      <c r="PBC164" s="18"/>
      <c r="PBD164" s="18"/>
      <c r="PBE164" s="18"/>
      <c r="PBF164" s="18"/>
      <c r="PBG164" s="18"/>
      <c r="PBH164" s="18"/>
      <c r="PBI164" s="18"/>
      <c r="PBJ164" s="18"/>
      <c r="PBK164" s="18"/>
      <c r="PBL164" s="18"/>
      <c r="PBM164" s="18"/>
      <c r="PBN164" s="18"/>
      <c r="PBO164" s="18"/>
      <c r="PBP164" s="18"/>
      <c r="PBQ164" s="18"/>
      <c r="PBR164" s="18"/>
      <c r="PBS164" s="18"/>
      <c r="PBT164" s="18"/>
      <c r="PBU164" s="18"/>
      <c r="PBV164" s="18"/>
      <c r="PBW164" s="18"/>
      <c r="PBX164" s="18"/>
      <c r="PBY164" s="18"/>
      <c r="PBZ164" s="18"/>
      <c r="PCA164" s="18"/>
      <c r="PCB164" s="18"/>
      <c r="PCC164" s="18"/>
      <c r="PCD164" s="18"/>
      <c r="PCE164" s="18"/>
      <c r="PCF164" s="18"/>
      <c r="PCG164" s="18"/>
      <c r="PCH164" s="18"/>
      <c r="PCI164" s="18"/>
      <c r="PCJ164" s="18"/>
      <c r="PCK164" s="18"/>
      <c r="PCL164" s="18"/>
      <c r="PCM164" s="18"/>
      <c r="PCN164" s="18"/>
      <c r="PCO164" s="18"/>
      <c r="PCP164" s="18"/>
      <c r="PCQ164" s="18"/>
      <c r="PCR164" s="18"/>
      <c r="PCS164" s="18"/>
      <c r="PCT164" s="18"/>
      <c r="PCU164" s="18"/>
      <c r="PCV164" s="18"/>
      <c r="PCW164" s="18"/>
      <c r="PCX164" s="18"/>
      <c r="PCY164" s="18"/>
      <c r="PCZ164" s="18"/>
      <c r="PDA164" s="18"/>
      <c r="PDB164" s="18"/>
      <c r="PDC164" s="18"/>
      <c r="PDD164" s="18"/>
      <c r="PDE164" s="18"/>
      <c r="PDF164" s="18"/>
      <c r="PDG164" s="18"/>
      <c r="PDH164" s="18"/>
      <c r="PDI164" s="18"/>
      <c r="PDJ164" s="18"/>
      <c r="PDK164" s="18"/>
      <c r="PDL164" s="18"/>
      <c r="PDM164" s="18"/>
      <c r="PDN164" s="18"/>
      <c r="PDO164" s="18"/>
      <c r="PDP164" s="18"/>
      <c r="PDQ164" s="18"/>
      <c r="PDR164" s="18"/>
      <c r="PDS164" s="18"/>
      <c r="PDT164" s="18"/>
      <c r="PDU164" s="18"/>
      <c r="PDV164" s="18"/>
      <c r="PDW164" s="18"/>
      <c r="PDX164" s="18"/>
      <c r="PDY164" s="18"/>
      <c r="PDZ164" s="18"/>
      <c r="PEA164" s="18"/>
      <c r="PEB164" s="18"/>
      <c r="PEC164" s="18"/>
      <c r="PED164" s="18"/>
      <c r="PEE164" s="18"/>
      <c r="PEF164" s="18"/>
      <c r="PEG164" s="18"/>
      <c r="PEH164" s="18"/>
      <c r="PEI164" s="18"/>
      <c r="PEJ164" s="18"/>
      <c r="PEK164" s="18"/>
      <c r="PEL164" s="18"/>
      <c r="PEM164" s="18"/>
      <c r="PEN164" s="18"/>
      <c r="PEO164" s="18"/>
      <c r="PEP164" s="18"/>
      <c r="PEQ164" s="18"/>
      <c r="PER164" s="18"/>
      <c r="PES164" s="18"/>
      <c r="PET164" s="18"/>
      <c r="PEU164" s="18"/>
      <c r="PEV164" s="18"/>
      <c r="PEW164" s="18"/>
      <c r="PEX164" s="18"/>
      <c r="PEY164" s="18"/>
      <c r="PEZ164" s="18"/>
      <c r="PFA164" s="18"/>
      <c r="PFB164" s="18"/>
      <c r="PFC164" s="18"/>
      <c r="PFD164" s="18"/>
      <c r="PFE164" s="18"/>
      <c r="PFF164" s="18"/>
      <c r="PFG164" s="18"/>
      <c r="PFH164" s="18"/>
      <c r="PFI164" s="18"/>
      <c r="PFJ164" s="18"/>
      <c r="PFK164" s="18"/>
      <c r="PFL164" s="18"/>
      <c r="PFM164" s="18"/>
      <c r="PFN164" s="18"/>
      <c r="PFO164" s="18"/>
      <c r="PFP164" s="18"/>
      <c r="PFQ164" s="18"/>
      <c r="PFR164" s="18"/>
      <c r="PFS164" s="18"/>
      <c r="PFT164" s="18"/>
      <c r="PFU164" s="18"/>
      <c r="PFV164" s="18"/>
      <c r="PFW164" s="18"/>
      <c r="PFX164" s="18"/>
      <c r="PFY164" s="18"/>
      <c r="PFZ164" s="18"/>
      <c r="PGA164" s="18"/>
      <c r="PGB164" s="18"/>
      <c r="PGC164" s="18"/>
      <c r="PGD164" s="18"/>
      <c r="PGE164" s="18"/>
      <c r="PGF164" s="18"/>
      <c r="PGG164" s="18"/>
      <c r="PGH164" s="18"/>
      <c r="PGI164" s="18"/>
      <c r="PGJ164" s="18"/>
      <c r="PGK164" s="18"/>
      <c r="PGL164" s="18"/>
      <c r="PGM164" s="18"/>
      <c r="PGN164" s="18"/>
      <c r="PGO164" s="18"/>
      <c r="PGP164" s="18"/>
      <c r="PGQ164" s="18"/>
      <c r="PGR164" s="18"/>
      <c r="PGS164" s="18"/>
      <c r="PGT164" s="18"/>
      <c r="PGU164" s="18"/>
      <c r="PGV164" s="18"/>
      <c r="PGW164" s="18"/>
      <c r="PGX164" s="18"/>
      <c r="PGY164" s="18"/>
      <c r="PGZ164" s="18"/>
      <c r="PHA164" s="18"/>
      <c r="PHB164" s="18"/>
      <c r="PHC164" s="18"/>
      <c r="PHD164" s="18"/>
      <c r="PHE164" s="18"/>
      <c r="PHF164" s="18"/>
      <c r="PHG164" s="18"/>
      <c r="PHH164" s="18"/>
      <c r="PHI164" s="18"/>
      <c r="PHJ164" s="18"/>
      <c r="PHK164" s="18"/>
      <c r="PHL164" s="18"/>
      <c r="PHM164" s="18"/>
      <c r="PHN164" s="18"/>
      <c r="PHO164" s="18"/>
      <c r="PHP164" s="18"/>
      <c r="PHQ164" s="18"/>
      <c r="PHR164" s="18"/>
      <c r="PHS164" s="18"/>
      <c r="PHT164" s="18"/>
      <c r="PHU164" s="18"/>
      <c r="PHV164" s="18"/>
      <c r="PHW164" s="18"/>
      <c r="PHX164" s="18"/>
      <c r="PHY164" s="18"/>
      <c r="PHZ164" s="18"/>
      <c r="PIA164" s="18"/>
      <c r="PIB164" s="18"/>
      <c r="PIC164" s="18"/>
      <c r="PID164" s="18"/>
      <c r="PIE164" s="18"/>
      <c r="PIF164" s="18"/>
      <c r="PIG164" s="18"/>
      <c r="PIH164" s="18"/>
      <c r="PII164" s="18"/>
      <c r="PIJ164" s="18"/>
      <c r="PIK164" s="18"/>
      <c r="PIL164" s="18"/>
      <c r="PIM164" s="18"/>
      <c r="PIN164" s="18"/>
      <c r="PIO164" s="18"/>
      <c r="PIP164" s="18"/>
      <c r="PIQ164" s="18"/>
      <c r="PIR164" s="18"/>
      <c r="PIS164" s="18"/>
      <c r="PIT164" s="18"/>
      <c r="PIU164" s="18"/>
      <c r="PIV164" s="18"/>
      <c r="PIW164" s="18"/>
      <c r="PIX164" s="18"/>
      <c r="PIY164" s="18"/>
      <c r="PIZ164" s="18"/>
      <c r="PJA164" s="18"/>
      <c r="PJB164" s="18"/>
      <c r="PJC164" s="18"/>
      <c r="PJD164" s="18"/>
      <c r="PJE164" s="18"/>
      <c r="PJF164" s="18"/>
      <c r="PJG164" s="18"/>
      <c r="PJH164" s="18"/>
      <c r="PJI164" s="18"/>
      <c r="PJJ164" s="18"/>
      <c r="PJK164" s="18"/>
      <c r="PJL164" s="18"/>
      <c r="PJM164" s="18"/>
      <c r="PJN164" s="18"/>
      <c r="PJO164" s="18"/>
      <c r="PJP164" s="18"/>
      <c r="PJQ164" s="18"/>
      <c r="PJR164" s="18"/>
      <c r="PJS164" s="18"/>
      <c r="PJT164" s="18"/>
      <c r="PJU164" s="18"/>
      <c r="PJV164" s="18"/>
      <c r="PJW164" s="18"/>
      <c r="PJX164" s="18"/>
      <c r="PJY164" s="18"/>
      <c r="PJZ164" s="18"/>
      <c r="PKA164" s="18"/>
      <c r="PKB164" s="18"/>
      <c r="PKC164" s="18"/>
      <c r="PKD164" s="18"/>
      <c r="PKE164" s="18"/>
      <c r="PKF164" s="18"/>
      <c r="PKG164" s="18"/>
      <c r="PKH164" s="18"/>
      <c r="PKI164" s="18"/>
      <c r="PKJ164" s="18"/>
      <c r="PKK164" s="18"/>
      <c r="PKL164" s="18"/>
      <c r="PKM164" s="18"/>
      <c r="PKN164" s="18"/>
      <c r="PKO164" s="18"/>
      <c r="PKP164" s="18"/>
      <c r="PKQ164" s="18"/>
      <c r="PKR164" s="18"/>
      <c r="PKS164" s="18"/>
      <c r="PKT164" s="18"/>
      <c r="PKU164" s="18"/>
      <c r="PKV164" s="18"/>
      <c r="PKW164" s="18"/>
      <c r="PKX164" s="18"/>
      <c r="PKY164" s="18"/>
      <c r="PKZ164" s="18"/>
      <c r="PLA164" s="18"/>
      <c r="PLB164" s="18"/>
      <c r="PLC164" s="18"/>
      <c r="PLD164" s="18"/>
      <c r="PLE164" s="18"/>
      <c r="PLF164" s="18"/>
      <c r="PLG164" s="18"/>
      <c r="PLH164" s="18"/>
      <c r="PLI164" s="18"/>
      <c r="PLJ164" s="18"/>
      <c r="PLK164" s="18"/>
      <c r="PLL164" s="18"/>
      <c r="PLM164" s="18"/>
      <c r="PLN164" s="18"/>
      <c r="PLO164" s="18"/>
      <c r="PLP164" s="18"/>
      <c r="PLQ164" s="18"/>
      <c r="PLR164" s="18"/>
      <c r="PLS164" s="18"/>
      <c r="PLT164" s="18"/>
      <c r="PLU164" s="18"/>
      <c r="PLV164" s="18"/>
      <c r="PLW164" s="18"/>
      <c r="PLX164" s="18"/>
      <c r="PLY164" s="18"/>
      <c r="PLZ164" s="18"/>
      <c r="PMA164" s="18"/>
      <c r="PMB164" s="18"/>
      <c r="PMC164" s="18"/>
      <c r="PMD164" s="18"/>
      <c r="PME164" s="18"/>
      <c r="PMF164" s="18"/>
      <c r="PMG164" s="18"/>
      <c r="PMH164" s="18"/>
      <c r="PMI164" s="18"/>
      <c r="PMJ164" s="18"/>
      <c r="PMK164" s="18"/>
      <c r="PML164" s="18"/>
      <c r="PMM164" s="18"/>
      <c r="PMN164" s="18"/>
      <c r="PMO164" s="18"/>
      <c r="PMP164" s="18"/>
      <c r="PMQ164" s="18"/>
      <c r="PMR164" s="18"/>
      <c r="PMS164" s="18"/>
      <c r="PMT164" s="18"/>
      <c r="PMU164" s="18"/>
      <c r="PMV164" s="18"/>
      <c r="PMW164" s="18"/>
      <c r="PMX164" s="18"/>
      <c r="PMY164" s="18"/>
      <c r="PMZ164" s="18"/>
      <c r="PNA164" s="18"/>
      <c r="PNB164" s="18"/>
      <c r="PNC164" s="18"/>
      <c r="PND164" s="18"/>
      <c r="PNE164" s="18"/>
      <c r="PNF164" s="18"/>
      <c r="PNG164" s="18"/>
      <c r="PNH164" s="18"/>
      <c r="PNI164" s="18"/>
      <c r="PNJ164" s="18"/>
      <c r="PNK164" s="18"/>
      <c r="PNL164" s="18"/>
      <c r="PNM164" s="18"/>
      <c r="PNN164" s="18"/>
      <c r="PNO164" s="18"/>
      <c r="PNP164" s="18"/>
      <c r="PNQ164" s="18"/>
      <c r="PNR164" s="18"/>
      <c r="PNS164" s="18"/>
      <c r="PNT164" s="18"/>
      <c r="PNU164" s="18"/>
      <c r="PNV164" s="18"/>
      <c r="PNW164" s="18"/>
      <c r="PNX164" s="18"/>
      <c r="PNY164" s="18"/>
      <c r="PNZ164" s="18"/>
      <c r="POA164" s="18"/>
      <c r="POB164" s="18"/>
      <c r="POC164" s="18"/>
      <c r="POD164" s="18"/>
      <c r="POE164" s="18"/>
      <c r="POF164" s="18"/>
      <c r="POG164" s="18"/>
      <c r="POH164" s="18"/>
      <c r="POI164" s="18"/>
      <c r="POJ164" s="18"/>
      <c r="POK164" s="18"/>
      <c r="POL164" s="18"/>
      <c r="POM164" s="18"/>
      <c r="PON164" s="18"/>
      <c r="POO164" s="18"/>
      <c r="POP164" s="18"/>
      <c r="POQ164" s="18"/>
      <c r="POR164" s="18"/>
      <c r="POS164" s="18"/>
      <c r="POT164" s="18"/>
      <c r="POU164" s="18"/>
      <c r="POV164" s="18"/>
      <c r="POW164" s="18"/>
      <c r="POX164" s="18"/>
      <c r="POY164" s="18"/>
      <c r="POZ164" s="18"/>
      <c r="PPA164" s="18"/>
      <c r="PPB164" s="18"/>
      <c r="PPC164" s="18"/>
      <c r="PPD164" s="18"/>
      <c r="PPE164" s="18"/>
      <c r="PPF164" s="18"/>
      <c r="PPG164" s="18"/>
      <c r="PPH164" s="18"/>
      <c r="PPI164" s="18"/>
      <c r="PPJ164" s="18"/>
      <c r="PPK164" s="18"/>
      <c r="PPL164" s="18"/>
      <c r="PPM164" s="18"/>
      <c r="PPN164" s="18"/>
      <c r="PPO164" s="18"/>
      <c r="PPP164" s="18"/>
      <c r="PPQ164" s="18"/>
      <c r="PPR164" s="18"/>
      <c r="PPS164" s="18"/>
      <c r="PPT164" s="18"/>
      <c r="PPU164" s="18"/>
      <c r="PPV164" s="18"/>
      <c r="PPW164" s="18"/>
      <c r="PPX164" s="18"/>
      <c r="PPY164" s="18"/>
      <c r="PPZ164" s="18"/>
      <c r="PQA164" s="18"/>
      <c r="PQB164" s="18"/>
      <c r="PQC164" s="18"/>
      <c r="PQD164" s="18"/>
      <c r="PQE164" s="18"/>
      <c r="PQF164" s="18"/>
      <c r="PQG164" s="18"/>
      <c r="PQH164" s="18"/>
      <c r="PQI164" s="18"/>
      <c r="PQJ164" s="18"/>
      <c r="PQK164" s="18"/>
      <c r="PQL164" s="18"/>
      <c r="PQM164" s="18"/>
      <c r="PQN164" s="18"/>
      <c r="PQO164" s="18"/>
      <c r="PQP164" s="18"/>
      <c r="PQQ164" s="18"/>
      <c r="PQR164" s="18"/>
      <c r="PQS164" s="18"/>
      <c r="PQT164" s="18"/>
      <c r="PQU164" s="18"/>
      <c r="PQV164" s="18"/>
      <c r="PQW164" s="18"/>
      <c r="PQX164" s="18"/>
      <c r="PQY164" s="18"/>
      <c r="PQZ164" s="18"/>
      <c r="PRA164" s="18"/>
      <c r="PRB164" s="18"/>
      <c r="PRC164" s="18"/>
      <c r="PRD164" s="18"/>
      <c r="PRE164" s="18"/>
      <c r="PRF164" s="18"/>
      <c r="PRG164" s="18"/>
      <c r="PRH164" s="18"/>
      <c r="PRI164" s="18"/>
      <c r="PRJ164" s="18"/>
      <c r="PRK164" s="18"/>
      <c r="PRL164" s="18"/>
      <c r="PRM164" s="18"/>
      <c r="PRN164" s="18"/>
      <c r="PRO164" s="18"/>
      <c r="PRP164" s="18"/>
      <c r="PRQ164" s="18"/>
      <c r="PRR164" s="18"/>
      <c r="PRS164" s="18"/>
      <c r="PRT164" s="18"/>
      <c r="PRU164" s="18"/>
      <c r="PRV164" s="18"/>
      <c r="PRW164" s="18"/>
      <c r="PRX164" s="18"/>
      <c r="PRY164" s="18"/>
      <c r="PRZ164" s="18"/>
      <c r="PSA164" s="18"/>
      <c r="PSB164" s="18"/>
      <c r="PSC164" s="18"/>
      <c r="PSD164" s="18"/>
      <c r="PSE164" s="18"/>
      <c r="PSF164" s="18"/>
      <c r="PSG164" s="18"/>
      <c r="PSH164" s="18"/>
      <c r="PSI164" s="18"/>
      <c r="PSJ164" s="18"/>
      <c r="PSK164" s="18"/>
      <c r="PSL164" s="18"/>
      <c r="PSM164" s="18"/>
      <c r="PSN164" s="18"/>
      <c r="PSO164" s="18"/>
      <c r="PSP164" s="18"/>
      <c r="PSQ164" s="18"/>
      <c r="PSR164" s="18"/>
      <c r="PSS164" s="18"/>
      <c r="PST164" s="18"/>
      <c r="PSU164" s="18"/>
      <c r="PSV164" s="18"/>
      <c r="PSW164" s="18"/>
      <c r="PSX164" s="18"/>
      <c r="PSY164" s="18"/>
      <c r="PSZ164" s="18"/>
      <c r="PTA164" s="18"/>
      <c r="PTB164" s="18"/>
      <c r="PTC164" s="18"/>
      <c r="PTD164" s="18"/>
      <c r="PTE164" s="18"/>
      <c r="PTF164" s="18"/>
      <c r="PTG164" s="18"/>
      <c r="PTH164" s="18"/>
      <c r="PTI164" s="18"/>
      <c r="PTJ164" s="18"/>
      <c r="PTK164" s="18"/>
      <c r="PTL164" s="18"/>
      <c r="PTM164" s="18"/>
      <c r="PTN164" s="18"/>
      <c r="PTO164" s="18"/>
      <c r="PTP164" s="18"/>
      <c r="PTQ164" s="18"/>
      <c r="PTR164" s="18"/>
      <c r="PTS164" s="18"/>
      <c r="PTT164" s="18"/>
      <c r="PTU164" s="18"/>
      <c r="PTV164" s="18"/>
      <c r="PTW164" s="18"/>
      <c r="PTX164" s="18"/>
      <c r="PTY164" s="18"/>
      <c r="PTZ164" s="18"/>
      <c r="PUA164" s="18"/>
      <c r="PUB164" s="18"/>
      <c r="PUC164" s="18"/>
      <c r="PUD164" s="18"/>
      <c r="PUE164" s="18"/>
      <c r="PUF164" s="18"/>
      <c r="PUG164" s="18"/>
      <c r="PUH164" s="18"/>
      <c r="PUI164" s="18"/>
      <c r="PUJ164" s="18"/>
      <c r="PUK164" s="18"/>
      <c r="PUL164" s="18"/>
      <c r="PUM164" s="18"/>
      <c r="PUN164" s="18"/>
      <c r="PUO164" s="18"/>
      <c r="PUP164" s="18"/>
      <c r="PUQ164" s="18"/>
      <c r="PUR164" s="18"/>
      <c r="PUS164" s="18"/>
      <c r="PUT164" s="18"/>
      <c r="PUU164" s="18"/>
      <c r="PUV164" s="18"/>
      <c r="PUW164" s="18"/>
      <c r="PUX164" s="18"/>
      <c r="PUY164" s="18"/>
      <c r="PUZ164" s="18"/>
      <c r="PVA164" s="18"/>
      <c r="PVB164" s="18"/>
      <c r="PVC164" s="18"/>
      <c r="PVD164" s="18"/>
      <c r="PVE164" s="18"/>
      <c r="PVF164" s="18"/>
      <c r="PVG164" s="18"/>
      <c r="PVH164" s="18"/>
      <c r="PVI164" s="18"/>
      <c r="PVJ164" s="18"/>
      <c r="PVK164" s="18"/>
      <c r="PVL164" s="18"/>
      <c r="PVM164" s="18"/>
      <c r="PVN164" s="18"/>
      <c r="PVO164" s="18"/>
      <c r="PVP164" s="18"/>
      <c r="PVQ164" s="18"/>
      <c r="PVR164" s="18"/>
      <c r="PVS164" s="18"/>
      <c r="PVT164" s="18"/>
      <c r="PVU164" s="18"/>
      <c r="PVV164" s="18"/>
      <c r="PVW164" s="18"/>
      <c r="PVX164" s="18"/>
      <c r="PVY164" s="18"/>
      <c r="PVZ164" s="18"/>
      <c r="PWA164" s="18"/>
      <c r="PWB164" s="18"/>
      <c r="PWC164" s="18"/>
      <c r="PWD164" s="18"/>
      <c r="PWE164" s="18"/>
      <c r="PWF164" s="18"/>
      <c r="PWG164" s="18"/>
      <c r="PWH164" s="18"/>
      <c r="PWI164" s="18"/>
      <c r="PWJ164" s="18"/>
      <c r="PWK164" s="18"/>
      <c r="PWL164" s="18"/>
      <c r="PWM164" s="18"/>
      <c r="PWN164" s="18"/>
      <c r="PWO164" s="18"/>
      <c r="PWP164" s="18"/>
      <c r="PWQ164" s="18"/>
      <c r="PWR164" s="18"/>
      <c r="PWS164" s="18"/>
      <c r="PWT164" s="18"/>
      <c r="PWU164" s="18"/>
      <c r="PWV164" s="18"/>
      <c r="PWW164" s="18"/>
      <c r="PWX164" s="18"/>
      <c r="PWY164" s="18"/>
      <c r="PWZ164" s="18"/>
      <c r="PXA164" s="18"/>
      <c r="PXB164" s="18"/>
      <c r="PXC164" s="18"/>
      <c r="PXD164" s="18"/>
      <c r="PXE164" s="18"/>
      <c r="PXF164" s="18"/>
      <c r="PXG164" s="18"/>
      <c r="PXH164" s="18"/>
      <c r="PXI164" s="18"/>
      <c r="PXJ164" s="18"/>
      <c r="PXK164" s="18"/>
      <c r="PXL164" s="18"/>
      <c r="PXM164" s="18"/>
      <c r="PXN164" s="18"/>
      <c r="PXO164" s="18"/>
      <c r="PXP164" s="18"/>
      <c r="PXQ164" s="18"/>
      <c r="PXR164" s="18"/>
      <c r="PXS164" s="18"/>
      <c r="PXT164" s="18"/>
      <c r="PXU164" s="18"/>
      <c r="PXV164" s="18"/>
      <c r="PXW164" s="18"/>
      <c r="PXX164" s="18"/>
      <c r="PXY164" s="18"/>
      <c r="PXZ164" s="18"/>
      <c r="PYA164" s="18"/>
      <c r="PYB164" s="18"/>
      <c r="PYC164" s="18"/>
      <c r="PYD164" s="18"/>
      <c r="PYE164" s="18"/>
      <c r="PYF164" s="18"/>
      <c r="PYG164" s="18"/>
      <c r="PYH164" s="18"/>
      <c r="PYI164" s="18"/>
      <c r="PYJ164" s="18"/>
      <c r="PYK164" s="18"/>
      <c r="PYL164" s="18"/>
      <c r="PYM164" s="18"/>
      <c r="PYN164" s="18"/>
      <c r="PYO164" s="18"/>
      <c r="PYP164" s="18"/>
      <c r="PYQ164" s="18"/>
      <c r="PYR164" s="18"/>
      <c r="PYS164" s="18"/>
      <c r="PYT164" s="18"/>
      <c r="PYU164" s="18"/>
      <c r="PYV164" s="18"/>
      <c r="PYW164" s="18"/>
      <c r="PYX164" s="18"/>
      <c r="PYY164" s="18"/>
      <c r="PYZ164" s="18"/>
      <c r="PZA164" s="18"/>
      <c r="PZB164" s="18"/>
      <c r="PZC164" s="18"/>
      <c r="PZD164" s="18"/>
      <c r="PZE164" s="18"/>
      <c r="PZF164" s="18"/>
      <c r="PZG164" s="18"/>
      <c r="PZH164" s="18"/>
      <c r="PZI164" s="18"/>
      <c r="PZJ164" s="18"/>
      <c r="PZK164" s="18"/>
      <c r="PZL164" s="18"/>
      <c r="PZM164" s="18"/>
      <c r="PZN164" s="18"/>
      <c r="PZO164" s="18"/>
      <c r="PZP164" s="18"/>
      <c r="PZQ164" s="18"/>
      <c r="PZR164" s="18"/>
      <c r="PZS164" s="18"/>
      <c r="PZT164" s="18"/>
      <c r="PZU164" s="18"/>
      <c r="PZV164" s="18"/>
      <c r="PZW164" s="18"/>
      <c r="PZX164" s="18"/>
      <c r="PZY164" s="18"/>
      <c r="PZZ164" s="18"/>
      <c r="QAA164" s="18"/>
      <c r="QAB164" s="18"/>
      <c r="QAC164" s="18"/>
      <c r="QAD164" s="18"/>
      <c r="QAE164" s="18"/>
      <c r="QAF164" s="18"/>
      <c r="QAG164" s="18"/>
      <c r="QAH164" s="18"/>
      <c r="QAI164" s="18"/>
      <c r="QAJ164" s="18"/>
      <c r="QAK164" s="18"/>
      <c r="QAL164" s="18"/>
      <c r="QAM164" s="18"/>
      <c r="QAN164" s="18"/>
      <c r="QAO164" s="18"/>
      <c r="QAP164" s="18"/>
      <c r="QAQ164" s="18"/>
      <c r="QAR164" s="18"/>
      <c r="QAS164" s="18"/>
      <c r="QAT164" s="18"/>
      <c r="QAU164" s="18"/>
      <c r="QAV164" s="18"/>
      <c r="QAW164" s="18"/>
      <c r="QAX164" s="18"/>
      <c r="QAY164" s="18"/>
      <c r="QAZ164" s="18"/>
      <c r="QBA164" s="18"/>
      <c r="QBB164" s="18"/>
      <c r="QBC164" s="18"/>
      <c r="QBD164" s="18"/>
      <c r="QBE164" s="18"/>
      <c r="QBF164" s="18"/>
      <c r="QBG164" s="18"/>
      <c r="QBH164" s="18"/>
      <c r="QBI164" s="18"/>
      <c r="QBJ164" s="18"/>
      <c r="QBK164" s="18"/>
      <c r="QBL164" s="18"/>
      <c r="QBM164" s="18"/>
      <c r="QBN164" s="18"/>
      <c r="QBO164" s="18"/>
      <c r="QBP164" s="18"/>
      <c r="QBQ164" s="18"/>
      <c r="QBR164" s="18"/>
      <c r="QBS164" s="18"/>
      <c r="QBT164" s="18"/>
      <c r="QBU164" s="18"/>
      <c r="QBV164" s="18"/>
      <c r="QBW164" s="18"/>
      <c r="QBX164" s="18"/>
      <c r="QBY164" s="18"/>
      <c r="QBZ164" s="18"/>
      <c r="QCA164" s="18"/>
      <c r="QCB164" s="18"/>
      <c r="QCC164" s="18"/>
      <c r="QCD164" s="18"/>
      <c r="QCE164" s="18"/>
      <c r="QCF164" s="18"/>
      <c r="QCG164" s="18"/>
      <c r="QCH164" s="18"/>
      <c r="QCI164" s="18"/>
      <c r="QCJ164" s="18"/>
      <c r="QCK164" s="18"/>
      <c r="QCL164" s="18"/>
      <c r="QCM164" s="18"/>
      <c r="QCN164" s="18"/>
      <c r="QCO164" s="18"/>
      <c r="QCP164" s="18"/>
      <c r="QCQ164" s="18"/>
      <c r="QCR164" s="18"/>
      <c r="QCS164" s="18"/>
      <c r="QCT164" s="18"/>
      <c r="QCU164" s="18"/>
      <c r="QCV164" s="18"/>
      <c r="QCW164" s="18"/>
      <c r="QCX164" s="18"/>
      <c r="QCY164" s="18"/>
      <c r="QCZ164" s="18"/>
      <c r="QDA164" s="18"/>
      <c r="QDB164" s="18"/>
      <c r="QDC164" s="18"/>
      <c r="QDD164" s="18"/>
      <c r="QDE164" s="18"/>
      <c r="QDF164" s="18"/>
      <c r="QDG164" s="18"/>
      <c r="QDH164" s="18"/>
      <c r="QDI164" s="18"/>
      <c r="QDJ164" s="18"/>
      <c r="QDK164" s="18"/>
      <c r="QDL164" s="18"/>
      <c r="QDM164" s="18"/>
      <c r="QDN164" s="18"/>
      <c r="QDO164" s="18"/>
      <c r="QDP164" s="18"/>
      <c r="QDQ164" s="18"/>
      <c r="QDR164" s="18"/>
      <c r="QDS164" s="18"/>
      <c r="QDT164" s="18"/>
      <c r="QDU164" s="18"/>
      <c r="QDV164" s="18"/>
      <c r="QDW164" s="18"/>
      <c r="QDX164" s="18"/>
      <c r="QDY164" s="18"/>
      <c r="QDZ164" s="18"/>
      <c r="QEA164" s="18"/>
      <c r="QEB164" s="18"/>
      <c r="QEC164" s="18"/>
      <c r="QED164" s="18"/>
      <c r="QEE164" s="18"/>
      <c r="QEF164" s="18"/>
      <c r="QEG164" s="18"/>
      <c r="QEH164" s="18"/>
      <c r="QEI164" s="18"/>
      <c r="QEJ164" s="18"/>
      <c r="QEK164" s="18"/>
      <c r="QEL164" s="18"/>
      <c r="QEM164" s="18"/>
      <c r="QEN164" s="18"/>
      <c r="QEO164" s="18"/>
      <c r="QEP164" s="18"/>
      <c r="QEQ164" s="18"/>
      <c r="QER164" s="18"/>
      <c r="QES164" s="18"/>
      <c r="QET164" s="18"/>
      <c r="QEU164" s="18"/>
      <c r="QEV164" s="18"/>
      <c r="QEW164" s="18"/>
      <c r="QEX164" s="18"/>
      <c r="QEY164" s="18"/>
      <c r="QEZ164" s="18"/>
      <c r="QFA164" s="18"/>
      <c r="QFB164" s="18"/>
      <c r="QFC164" s="18"/>
      <c r="QFD164" s="18"/>
      <c r="QFE164" s="18"/>
      <c r="QFF164" s="18"/>
      <c r="QFG164" s="18"/>
      <c r="QFH164" s="18"/>
      <c r="QFI164" s="18"/>
      <c r="QFJ164" s="18"/>
      <c r="QFK164" s="18"/>
      <c r="QFL164" s="18"/>
      <c r="QFM164" s="18"/>
      <c r="QFN164" s="18"/>
      <c r="QFO164" s="18"/>
      <c r="QFP164" s="18"/>
      <c r="QFQ164" s="18"/>
      <c r="QFR164" s="18"/>
      <c r="QFS164" s="18"/>
      <c r="QFT164" s="18"/>
      <c r="QFU164" s="18"/>
      <c r="QFV164" s="18"/>
      <c r="QFW164" s="18"/>
      <c r="QFX164" s="18"/>
      <c r="QFY164" s="18"/>
      <c r="QFZ164" s="18"/>
      <c r="QGA164" s="18"/>
      <c r="QGB164" s="18"/>
      <c r="QGC164" s="18"/>
      <c r="QGD164" s="18"/>
      <c r="QGE164" s="18"/>
      <c r="QGF164" s="18"/>
      <c r="QGG164" s="18"/>
      <c r="QGH164" s="18"/>
      <c r="QGI164" s="18"/>
      <c r="QGJ164" s="18"/>
      <c r="QGK164" s="18"/>
      <c r="QGL164" s="18"/>
      <c r="QGM164" s="18"/>
      <c r="QGN164" s="18"/>
      <c r="QGO164" s="18"/>
      <c r="QGP164" s="18"/>
      <c r="QGQ164" s="18"/>
      <c r="QGR164" s="18"/>
      <c r="QGS164" s="18"/>
      <c r="QGT164" s="18"/>
      <c r="QGU164" s="18"/>
      <c r="QGV164" s="18"/>
      <c r="QGW164" s="18"/>
      <c r="QGX164" s="18"/>
      <c r="QGY164" s="18"/>
      <c r="QGZ164" s="18"/>
      <c r="QHA164" s="18"/>
      <c r="QHB164" s="18"/>
      <c r="QHC164" s="18"/>
      <c r="QHD164" s="18"/>
      <c r="QHE164" s="18"/>
      <c r="QHF164" s="18"/>
      <c r="QHG164" s="18"/>
      <c r="QHH164" s="18"/>
      <c r="QHI164" s="18"/>
      <c r="QHJ164" s="18"/>
      <c r="QHK164" s="18"/>
      <c r="QHL164" s="18"/>
      <c r="QHM164" s="18"/>
      <c r="QHN164" s="18"/>
      <c r="QHO164" s="18"/>
      <c r="QHP164" s="18"/>
      <c r="QHQ164" s="18"/>
      <c r="QHR164" s="18"/>
      <c r="QHS164" s="18"/>
      <c r="QHT164" s="18"/>
      <c r="QHU164" s="18"/>
      <c r="QHV164" s="18"/>
      <c r="QHW164" s="18"/>
      <c r="QHX164" s="18"/>
      <c r="QHY164" s="18"/>
      <c r="QHZ164" s="18"/>
      <c r="QIA164" s="18"/>
      <c r="QIB164" s="18"/>
      <c r="QIC164" s="18"/>
      <c r="QID164" s="18"/>
      <c r="QIE164" s="18"/>
      <c r="QIF164" s="18"/>
      <c r="QIG164" s="18"/>
      <c r="QIH164" s="18"/>
      <c r="QII164" s="18"/>
      <c r="QIJ164" s="18"/>
      <c r="QIK164" s="18"/>
      <c r="QIL164" s="18"/>
      <c r="QIM164" s="18"/>
      <c r="QIN164" s="18"/>
      <c r="QIO164" s="18"/>
      <c r="QIP164" s="18"/>
      <c r="QIQ164" s="18"/>
      <c r="QIR164" s="18"/>
      <c r="QIS164" s="18"/>
      <c r="QIT164" s="18"/>
      <c r="QIU164" s="18"/>
      <c r="QIV164" s="18"/>
      <c r="QIW164" s="18"/>
      <c r="QIX164" s="18"/>
      <c r="QIY164" s="18"/>
      <c r="QIZ164" s="18"/>
      <c r="QJA164" s="18"/>
      <c r="QJB164" s="18"/>
      <c r="QJC164" s="18"/>
      <c r="QJD164" s="18"/>
      <c r="QJE164" s="18"/>
      <c r="QJF164" s="18"/>
      <c r="QJG164" s="18"/>
      <c r="QJH164" s="18"/>
      <c r="QJI164" s="18"/>
      <c r="QJJ164" s="18"/>
      <c r="QJK164" s="18"/>
      <c r="QJL164" s="18"/>
      <c r="QJM164" s="18"/>
      <c r="QJN164" s="18"/>
      <c r="QJO164" s="18"/>
      <c r="QJP164" s="18"/>
      <c r="QJQ164" s="18"/>
      <c r="QJR164" s="18"/>
      <c r="QJS164" s="18"/>
      <c r="QJT164" s="18"/>
      <c r="QJU164" s="18"/>
      <c r="QJV164" s="18"/>
      <c r="QJW164" s="18"/>
      <c r="QJX164" s="18"/>
      <c r="QJY164" s="18"/>
      <c r="QJZ164" s="18"/>
      <c r="QKA164" s="18"/>
      <c r="QKB164" s="18"/>
      <c r="QKC164" s="18"/>
      <c r="QKD164" s="18"/>
      <c r="QKE164" s="18"/>
      <c r="QKF164" s="18"/>
      <c r="QKG164" s="18"/>
      <c r="QKH164" s="18"/>
      <c r="QKI164" s="18"/>
      <c r="QKJ164" s="18"/>
      <c r="QKK164" s="18"/>
      <c r="QKL164" s="18"/>
      <c r="QKM164" s="18"/>
      <c r="QKN164" s="18"/>
      <c r="QKO164" s="18"/>
      <c r="QKP164" s="18"/>
      <c r="QKQ164" s="18"/>
      <c r="QKR164" s="18"/>
      <c r="QKS164" s="18"/>
      <c r="QKT164" s="18"/>
      <c r="QKU164" s="18"/>
      <c r="QKV164" s="18"/>
      <c r="QKW164" s="18"/>
      <c r="QKX164" s="18"/>
      <c r="QKY164" s="18"/>
      <c r="QKZ164" s="18"/>
      <c r="QLA164" s="18"/>
      <c r="QLB164" s="18"/>
      <c r="QLC164" s="18"/>
      <c r="QLD164" s="18"/>
      <c r="QLE164" s="18"/>
      <c r="QLF164" s="18"/>
      <c r="QLG164" s="18"/>
      <c r="QLH164" s="18"/>
      <c r="QLI164" s="18"/>
      <c r="QLJ164" s="18"/>
      <c r="QLK164" s="18"/>
      <c r="QLL164" s="18"/>
      <c r="QLM164" s="18"/>
      <c r="QLN164" s="18"/>
      <c r="QLO164" s="18"/>
      <c r="QLP164" s="18"/>
      <c r="QLQ164" s="18"/>
      <c r="QLR164" s="18"/>
      <c r="QLS164" s="18"/>
      <c r="QLT164" s="18"/>
      <c r="QLU164" s="18"/>
      <c r="QLV164" s="18"/>
      <c r="QLW164" s="18"/>
      <c r="QLX164" s="18"/>
      <c r="QLY164" s="18"/>
      <c r="QLZ164" s="18"/>
      <c r="QMA164" s="18"/>
      <c r="QMB164" s="18"/>
      <c r="QMC164" s="18"/>
      <c r="QMD164" s="18"/>
      <c r="QME164" s="18"/>
      <c r="QMF164" s="18"/>
      <c r="QMG164" s="18"/>
      <c r="QMH164" s="18"/>
      <c r="QMI164" s="18"/>
      <c r="QMJ164" s="18"/>
      <c r="QMK164" s="18"/>
      <c r="QML164" s="18"/>
      <c r="QMM164" s="18"/>
      <c r="QMN164" s="18"/>
      <c r="QMO164" s="18"/>
      <c r="QMP164" s="18"/>
      <c r="QMQ164" s="18"/>
      <c r="QMR164" s="18"/>
      <c r="QMS164" s="18"/>
      <c r="QMT164" s="18"/>
      <c r="QMU164" s="18"/>
      <c r="QMV164" s="18"/>
      <c r="QMW164" s="18"/>
      <c r="QMX164" s="18"/>
      <c r="QMY164" s="18"/>
      <c r="QMZ164" s="18"/>
      <c r="QNA164" s="18"/>
      <c r="QNB164" s="18"/>
      <c r="QNC164" s="18"/>
      <c r="QND164" s="18"/>
      <c r="QNE164" s="18"/>
      <c r="QNF164" s="18"/>
      <c r="QNG164" s="18"/>
      <c r="QNH164" s="18"/>
      <c r="QNI164" s="18"/>
      <c r="QNJ164" s="18"/>
      <c r="QNK164" s="18"/>
      <c r="QNL164" s="18"/>
      <c r="QNM164" s="18"/>
      <c r="QNN164" s="18"/>
      <c r="QNO164" s="18"/>
      <c r="QNP164" s="18"/>
      <c r="QNQ164" s="18"/>
      <c r="QNR164" s="18"/>
      <c r="QNS164" s="18"/>
      <c r="QNT164" s="18"/>
      <c r="QNU164" s="18"/>
      <c r="QNV164" s="18"/>
      <c r="QNW164" s="18"/>
      <c r="QNX164" s="18"/>
      <c r="QNY164" s="18"/>
      <c r="QNZ164" s="18"/>
      <c r="QOA164" s="18"/>
      <c r="QOB164" s="18"/>
      <c r="QOC164" s="18"/>
      <c r="QOD164" s="18"/>
      <c r="QOE164" s="18"/>
      <c r="QOF164" s="18"/>
      <c r="QOG164" s="18"/>
      <c r="QOH164" s="18"/>
      <c r="QOI164" s="18"/>
      <c r="QOJ164" s="18"/>
      <c r="QOK164" s="18"/>
      <c r="QOL164" s="18"/>
      <c r="QOM164" s="18"/>
      <c r="QON164" s="18"/>
      <c r="QOO164" s="18"/>
      <c r="QOP164" s="18"/>
      <c r="QOQ164" s="18"/>
      <c r="QOR164" s="18"/>
      <c r="QOS164" s="18"/>
      <c r="QOT164" s="18"/>
      <c r="QOU164" s="18"/>
      <c r="QOV164" s="18"/>
      <c r="QOW164" s="18"/>
      <c r="QOX164" s="18"/>
      <c r="QOY164" s="18"/>
      <c r="QOZ164" s="18"/>
      <c r="QPA164" s="18"/>
      <c r="QPB164" s="18"/>
      <c r="QPC164" s="18"/>
      <c r="QPD164" s="18"/>
      <c r="QPE164" s="18"/>
      <c r="QPF164" s="18"/>
      <c r="QPG164" s="18"/>
      <c r="QPH164" s="18"/>
      <c r="QPI164" s="18"/>
      <c r="QPJ164" s="18"/>
      <c r="QPK164" s="18"/>
      <c r="QPL164" s="18"/>
      <c r="QPM164" s="18"/>
      <c r="QPN164" s="18"/>
      <c r="QPO164" s="18"/>
      <c r="QPP164" s="18"/>
      <c r="QPQ164" s="18"/>
      <c r="QPR164" s="18"/>
      <c r="QPS164" s="18"/>
      <c r="QPT164" s="18"/>
      <c r="QPU164" s="18"/>
      <c r="QPV164" s="18"/>
      <c r="QPW164" s="18"/>
      <c r="QPX164" s="18"/>
      <c r="QPY164" s="18"/>
      <c r="QPZ164" s="18"/>
      <c r="QQA164" s="18"/>
      <c r="QQB164" s="18"/>
      <c r="QQC164" s="18"/>
      <c r="QQD164" s="18"/>
      <c r="QQE164" s="18"/>
      <c r="QQF164" s="18"/>
      <c r="QQG164" s="18"/>
      <c r="QQH164" s="18"/>
      <c r="QQI164" s="18"/>
      <c r="QQJ164" s="18"/>
      <c r="QQK164" s="18"/>
      <c r="QQL164" s="18"/>
      <c r="QQM164" s="18"/>
      <c r="QQN164" s="18"/>
      <c r="QQO164" s="18"/>
      <c r="QQP164" s="18"/>
      <c r="QQQ164" s="18"/>
      <c r="QQR164" s="18"/>
      <c r="QQS164" s="18"/>
      <c r="QQT164" s="18"/>
      <c r="QQU164" s="18"/>
      <c r="QQV164" s="18"/>
      <c r="QQW164" s="18"/>
      <c r="QQX164" s="18"/>
      <c r="QQY164" s="18"/>
      <c r="QQZ164" s="18"/>
      <c r="QRA164" s="18"/>
      <c r="QRB164" s="18"/>
      <c r="QRC164" s="18"/>
      <c r="QRD164" s="18"/>
      <c r="QRE164" s="18"/>
      <c r="QRF164" s="18"/>
      <c r="QRG164" s="18"/>
      <c r="QRH164" s="18"/>
      <c r="QRI164" s="18"/>
      <c r="QRJ164" s="18"/>
      <c r="QRK164" s="18"/>
      <c r="QRL164" s="18"/>
      <c r="QRM164" s="18"/>
      <c r="QRN164" s="18"/>
      <c r="QRO164" s="18"/>
      <c r="QRP164" s="18"/>
      <c r="QRQ164" s="18"/>
      <c r="QRR164" s="18"/>
      <c r="QRS164" s="18"/>
      <c r="QRT164" s="18"/>
      <c r="QRU164" s="18"/>
      <c r="QRV164" s="18"/>
      <c r="QRW164" s="18"/>
      <c r="QRX164" s="18"/>
      <c r="QRY164" s="18"/>
      <c r="QRZ164" s="18"/>
      <c r="QSA164" s="18"/>
      <c r="QSB164" s="18"/>
      <c r="QSC164" s="18"/>
      <c r="QSD164" s="18"/>
      <c r="QSE164" s="18"/>
      <c r="QSF164" s="18"/>
      <c r="QSG164" s="18"/>
      <c r="QSH164" s="18"/>
      <c r="QSI164" s="18"/>
      <c r="QSJ164" s="18"/>
      <c r="QSK164" s="18"/>
      <c r="QSL164" s="18"/>
      <c r="QSM164" s="18"/>
      <c r="QSN164" s="18"/>
      <c r="QSO164" s="18"/>
      <c r="QSP164" s="18"/>
      <c r="QSQ164" s="18"/>
      <c r="QSR164" s="18"/>
      <c r="QSS164" s="18"/>
      <c r="QST164" s="18"/>
      <c r="QSU164" s="18"/>
      <c r="QSV164" s="18"/>
      <c r="QSW164" s="18"/>
      <c r="QSX164" s="18"/>
      <c r="QSY164" s="18"/>
      <c r="QSZ164" s="18"/>
      <c r="QTA164" s="18"/>
      <c r="QTB164" s="18"/>
      <c r="QTC164" s="18"/>
      <c r="QTD164" s="18"/>
      <c r="QTE164" s="18"/>
      <c r="QTF164" s="18"/>
      <c r="QTG164" s="18"/>
      <c r="QTH164" s="18"/>
      <c r="QTI164" s="18"/>
      <c r="QTJ164" s="18"/>
      <c r="QTK164" s="18"/>
      <c r="QTL164" s="18"/>
      <c r="QTM164" s="18"/>
      <c r="QTN164" s="18"/>
      <c r="QTO164" s="18"/>
      <c r="QTP164" s="18"/>
      <c r="QTQ164" s="18"/>
      <c r="QTR164" s="18"/>
      <c r="QTS164" s="18"/>
      <c r="QTT164" s="18"/>
      <c r="QTU164" s="18"/>
      <c r="QTV164" s="18"/>
      <c r="QTW164" s="18"/>
      <c r="QTX164" s="18"/>
      <c r="QTY164" s="18"/>
      <c r="QTZ164" s="18"/>
      <c r="QUA164" s="18"/>
      <c r="QUB164" s="18"/>
      <c r="QUC164" s="18"/>
      <c r="QUD164" s="18"/>
      <c r="QUE164" s="18"/>
      <c r="QUF164" s="18"/>
      <c r="QUG164" s="18"/>
      <c r="QUH164" s="18"/>
      <c r="QUI164" s="18"/>
      <c r="QUJ164" s="18"/>
      <c r="QUK164" s="18"/>
      <c r="QUL164" s="18"/>
      <c r="QUM164" s="18"/>
      <c r="QUN164" s="18"/>
      <c r="QUO164" s="18"/>
      <c r="QUP164" s="18"/>
      <c r="QUQ164" s="18"/>
      <c r="QUR164" s="18"/>
      <c r="QUS164" s="18"/>
      <c r="QUT164" s="18"/>
      <c r="QUU164" s="18"/>
      <c r="QUV164" s="18"/>
      <c r="QUW164" s="18"/>
      <c r="QUX164" s="18"/>
      <c r="QUY164" s="18"/>
      <c r="QUZ164" s="18"/>
      <c r="QVA164" s="18"/>
      <c r="QVB164" s="18"/>
      <c r="QVC164" s="18"/>
      <c r="QVD164" s="18"/>
      <c r="QVE164" s="18"/>
      <c r="QVF164" s="18"/>
      <c r="QVG164" s="18"/>
      <c r="QVH164" s="18"/>
      <c r="QVI164" s="18"/>
      <c r="QVJ164" s="18"/>
      <c r="QVK164" s="18"/>
      <c r="QVL164" s="18"/>
      <c r="QVM164" s="18"/>
      <c r="QVN164" s="18"/>
      <c r="QVO164" s="18"/>
      <c r="QVP164" s="18"/>
      <c r="QVQ164" s="18"/>
      <c r="QVR164" s="18"/>
      <c r="QVS164" s="18"/>
      <c r="QVT164" s="18"/>
      <c r="QVU164" s="18"/>
      <c r="QVV164" s="18"/>
      <c r="QVW164" s="18"/>
      <c r="QVX164" s="18"/>
      <c r="QVY164" s="18"/>
      <c r="QVZ164" s="18"/>
      <c r="QWA164" s="18"/>
      <c r="QWB164" s="18"/>
      <c r="QWC164" s="18"/>
      <c r="QWD164" s="18"/>
      <c r="QWE164" s="18"/>
      <c r="QWF164" s="18"/>
      <c r="QWG164" s="18"/>
      <c r="QWH164" s="18"/>
      <c r="QWI164" s="18"/>
      <c r="QWJ164" s="18"/>
      <c r="QWK164" s="18"/>
      <c r="QWL164" s="18"/>
      <c r="QWM164" s="18"/>
      <c r="QWN164" s="18"/>
      <c r="QWO164" s="18"/>
      <c r="QWP164" s="18"/>
      <c r="QWQ164" s="18"/>
      <c r="QWR164" s="18"/>
      <c r="QWS164" s="18"/>
      <c r="QWT164" s="18"/>
      <c r="QWU164" s="18"/>
      <c r="QWV164" s="18"/>
      <c r="QWW164" s="18"/>
      <c r="QWX164" s="18"/>
      <c r="QWY164" s="18"/>
      <c r="QWZ164" s="18"/>
      <c r="QXA164" s="18"/>
      <c r="QXB164" s="18"/>
      <c r="QXC164" s="18"/>
      <c r="QXD164" s="18"/>
      <c r="QXE164" s="18"/>
      <c r="QXF164" s="18"/>
      <c r="QXG164" s="18"/>
      <c r="QXH164" s="18"/>
      <c r="QXI164" s="18"/>
      <c r="QXJ164" s="18"/>
      <c r="QXK164" s="18"/>
      <c r="QXL164" s="18"/>
      <c r="QXM164" s="18"/>
      <c r="QXN164" s="18"/>
      <c r="QXO164" s="18"/>
      <c r="QXP164" s="18"/>
      <c r="QXQ164" s="18"/>
      <c r="QXR164" s="18"/>
      <c r="QXS164" s="18"/>
      <c r="QXT164" s="18"/>
      <c r="QXU164" s="18"/>
      <c r="QXV164" s="18"/>
      <c r="QXW164" s="18"/>
      <c r="QXX164" s="18"/>
      <c r="QXY164" s="18"/>
      <c r="QXZ164" s="18"/>
      <c r="QYA164" s="18"/>
      <c r="QYB164" s="18"/>
      <c r="QYC164" s="18"/>
      <c r="QYD164" s="18"/>
      <c r="QYE164" s="18"/>
      <c r="QYF164" s="18"/>
      <c r="QYG164" s="18"/>
      <c r="QYH164" s="18"/>
      <c r="QYI164" s="18"/>
      <c r="QYJ164" s="18"/>
      <c r="QYK164" s="18"/>
      <c r="QYL164" s="18"/>
      <c r="QYM164" s="18"/>
      <c r="QYN164" s="18"/>
      <c r="QYO164" s="18"/>
      <c r="QYP164" s="18"/>
      <c r="QYQ164" s="18"/>
      <c r="QYR164" s="18"/>
      <c r="QYS164" s="18"/>
      <c r="QYT164" s="18"/>
      <c r="QYU164" s="18"/>
      <c r="QYV164" s="18"/>
      <c r="QYW164" s="18"/>
      <c r="QYX164" s="18"/>
      <c r="QYY164" s="18"/>
      <c r="QYZ164" s="18"/>
      <c r="QZA164" s="18"/>
      <c r="QZB164" s="18"/>
      <c r="QZC164" s="18"/>
      <c r="QZD164" s="18"/>
      <c r="QZE164" s="18"/>
      <c r="QZF164" s="18"/>
      <c r="QZG164" s="18"/>
      <c r="QZH164" s="18"/>
      <c r="QZI164" s="18"/>
      <c r="QZJ164" s="18"/>
      <c r="QZK164" s="18"/>
      <c r="QZL164" s="18"/>
      <c r="QZM164" s="18"/>
      <c r="QZN164" s="18"/>
      <c r="QZO164" s="18"/>
      <c r="QZP164" s="18"/>
      <c r="QZQ164" s="18"/>
      <c r="QZR164" s="18"/>
      <c r="QZS164" s="18"/>
      <c r="QZT164" s="18"/>
      <c r="QZU164" s="18"/>
      <c r="QZV164" s="18"/>
      <c r="QZW164" s="18"/>
      <c r="QZX164" s="18"/>
      <c r="QZY164" s="18"/>
      <c r="QZZ164" s="18"/>
      <c r="RAA164" s="18"/>
      <c r="RAB164" s="18"/>
      <c r="RAC164" s="18"/>
      <c r="RAD164" s="18"/>
      <c r="RAE164" s="18"/>
      <c r="RAF164" s="18"/>
      <c r="RAG164" s="18"/>
      <c r="RAH164" s="18"/>
      <c r="RAI164" s="18"/>
      <c r="RAJ164" s="18"/>
      <c r="RAK164" s="18"/>
      <c r="RAL164" s="18"/>
      <c r="RAM164" s="18"/>
      <c r="RAN164" s="18"/>
      <c r="RAO164" s="18"/>
      <c r="RAP164" s="18"/>
      <c r="RAQ164" s="18"/>
      <c r="RAR164" s="18"/>
      <c r="RAS164" s="18"/>
      <c r="RAT164" s="18"/>
      <c r="RAU164" s="18"/>
      <c r="RAV164" s="18"/>
      <c r="RAW164" s="18"/>
      <c r="RAX164" s="18"/>
      <c r="RAY164" s="18"/>
      <c r="RAZ164" s="18"/>
      <c r="RBA164" s="18"/>
      <c r="RBB164" s="18"/>
      <c r="RBC164" s="18"/>
      <c r="RBD164" s="18"/>
      <c r="RBE164" s="18"/>
      <c r="RBF164" s="18"/>
      <c r="RBG164" s="18"/>
      <c r="RBH164" s="18"/>
      <c r="RBI164" s="18"/>
      <c r="RBJ164" s="18"/>
      <c r="RBK164" s="18"/>
      <c r="RBL164" s="18"/>
      <c r="RBM164" s="18"/>
      <c r="RBN164" s="18"/>
      <c r="RBO164" s="18"/>
      <c r="RBP164" s="18"/>
      <c r="RBQ164" s="18"/>
      <c r="RBR164" s="18"/>
      <c r="RBS164" s="18"/>
      <c r="RBT164" s="18"/>
      <c r="RBU164" s="18"/>
      <c r="RBV164" s="18"/>
      <c r="RBW164" s="18"/>
      <c r="RBX164" s="18"/>
      <c r="RBY164" s="18"/>
      <c r="RBZ164" s="18"/>
      <c r="RCA164" s="18"/>
      <c r="RCB164" s="18"/>
      <c r="RCC164" s="18"/>
      <c r="RCD164" s="18"/>
      <c r="RCE164" s="18"/>
      <c r="RCF164" s="18"/>
      <c r="RCG164" s="18"/>
      <c r="RCH164" s="18"/>
      <c r="RCI164" s="18"/>
      <c r="RCJ164" s="18"/>
      <c r="RCK164" s="18"/>
      <c r="RCL164" s="18"/>
      <c r="RCM164" s="18"/>
      <c r="RCN164" s="18"/>
      <c r="RCO164" s="18"/>
      <c r="RCP164" s="18"/>
      <c r="RCQ164" s="18"/>
      <c r="RCR164" s="18"/>
      <c r="RCS164" s="18"/>
      <c r="RCT164" s="18"/>
      <c r="RCU164" s="18"/>
      <c r="RCV164" s="18"/>
      <c r="RCW164" s="18"/>
      <c r="RCX164" s="18"/>
      <c r="RCY164" s="18"/>
      <c r="RCZ164" s="18"/>
      <c r="RDA164" s="18"/>
      <c r="RDB164" s="18"/>
      <c r="RDC164" s="18"/>
      <c r="RDD164" s="18"/>
      <c r="RDE164" s="18"/>
      <c r="RDF164" s="18"/>
      <c r="RDG164" s="18"/>
      <c r="RDH164" s="18"/>
      <c r="RDI164" s="18"/>
      <c r="RDJ164" s="18"/>
      <c r="RDK164" s="18"/>
      <c r="RDL164" s="18"/>
      <c r="RDM164" s="18"/>
      <c r="RDN164" s="18"/>
      <c r="RDO164" s="18"/>
      <c r="RDP164" s="18"/>
      <c r="RDQ164" s="18"/>
      <c r="RDR164" s="18"/>
      <c r="RDS164" s="18"/>
      <c r="RDT164" s="18"/>
      <c r="RDU164" s="18"/>
      <c r="RDV164" s="18"/>
      <c r="RDW164" s="18"/>
      <c r="RDX164" s="18"/>
      <c r="RDY164" s="18"/>
      <c r="RDZ164" s="18"/>
      <c r="REA164" s="18"/>
      <c r="REB164" s="18"/>
      <c r="REC164" s="18"/>
      <c r="RED164" s="18"/>
      <c r="REE164" s="18"/>
      <c r="REF164" s="18"/>
      <c r="REG164" s="18"/>
      <c r="REH164" s="18"/>
      <c r="REI164" s="18"/>
      <c r="REJ164" s="18"/>
      <c r="REK164" s="18"/>
      <c r="REL164" s="18"/>
      <c r="REM164" s="18"/>
      <c r="REN164" s="18"/>
      <c r="REO164" s="18"/>
      <c r="REP164" s="18"/>
      <c r="REQ164" s="18"/>
      <c r="RER164" s="18"/>
      <c r="RES164" s="18"/>
      <c r="RET164" s="18"/>
      <c r="REU164" s="18"/>
      <c r="REV164" s="18"/>
      <c r="REW164" s="18"/>
      <c r="REX164" s="18"/>
      <c r="REY164" s="18"/>
      <c r="REZ164" s="18"/>
      <c r="RFA164" s="18"/>
      <c r="RFB164" s="18"/>
      <c r="RFC164" s="18"/>
      <c r="RFD164" s="18"/>
      <c r="RFE164" s="18"/>
      <c r="RFF164" s="18"/>
      <c r="RFG164" s="18"/>
      <c r="RFH164" s="18"/>
      <c r="RFI164" s="18"/>
      <c r="RFJ164" s="18"/>
      <c r="RFK164" s="18"/>
      <c r="RFL164" s="18"/>
      <c r="RFM164" s="18"/>
      <c r="RFN164" s="18"/>
      <c r="RFO164" s="18"/>
      <c r="RFP164" s="18"/>
      <c r="RFQ164" s="18"/>
      <c r="RFR164" s="18"/>
      <c r="RFS164" s="18"/>
      <c r="RFT164" s="18"/>
      <c r="RFU164" s="18"/>
      <c r="RFV164" s="18"/>
      <c r="RFW164" s="18"/>
      <c r="RFX164" s="18"/>
      <c r="RFY164" s="18"/>
      <c r="RFZ164" s="18"/>
      <c r="RGA164" s="18"/>
      <c r="RGB164" s="18"/>
      <c r="RGC164" s="18"/>
      <c r="RGD164" s="18"/>
      <c r="RGE164" s="18"/>
      <c r="RGF164" s="18"/>
      <c r="RGG164" s="18"/>
      <c r="RGH164" s="18"/>
      <c r="RGI164" s="18"/>
      <c r="RGJ164" s="18"/>
      <c r="RGK164" s="18"/>
      <c r="RGL164" s="18"/>
      <c r="RGM164" s="18"/>
      <c r="RGN164" s="18"/>
      <c r="RGO164" s="18"/>
      <c r="RGP164" s="18"/>
      <c r="RGQ164" s="18"/>
      <c r="RGR164" s="18"/>
      <c r="RGS164" s="18"/>
      <c r="RGT164" s="18"/>
      <c r="RGU164" s="18"/>
      <c r="RGV164" s="18"/>
      <c r="RGW164" s="18"/>
      <c r="RGX164" s="18"/>
      <c r="RGY164" s="18"/>
      <c r="RGZ164" s="18"/>
      <c r="RHA164" s="18"/>
      <c r="RHB164" s="18"/>
      <c r="RHC164" s="18"/>
      <c r="RHD164" s="18"/>
      <c r="RHE164" s="18"/>
      <c r="RHF164" s="18"/>
      <c r="RHG164" s="18"/>
      <c r="RHH164" s="18"/>
      <c r="RHI164" s="18"/>
      <c r="RHJ164" s="18"/>
      <c r="RHK164" s="18"/>
      <c r="RHL164" s="18"/>
      <c r="RHM164" s="18"/>
      <c r="RHN164" s="18"/>
      <c r="RHO164" s="18"/>
      <c r="RHP164" s="18"/>
      <c r="RHQ164" s="18"/>
      <c r="RHR164" s="18"/>
      <c r="RHS164" s="18"/>
      <c r="RHT164" s="18"/>
      <c r="RHU164" s="18"/>
      <c r="RHV164" s="18"/>
      <c r="RHW164" s="18"/>
      <c r="RHX164" s="18"/>
      <c r="RHY164" s="18"/>
      <c r="RHZ164" s="18"/>
      <c r="RIA164" s="18"/>
      <c r="RIB164" s="18"/>
      <c r="RIC164" s="18"/>
      <c r="RID164" s="18"/>
      <c r="RIE164" s="18"/>
      <c r="RIF164" s="18"/>
      <c r="RIG164" s="18"/>
      <c r="RIH164" s="18"/>
      <c r="RII164" s="18"/>
      <c r="RIJ164" s="18"/>
      <c r="RIK164" s="18"/>
      <c r="RIL164" s="18"/>
      <c r="RIM164" s="18"/>
      <c r="RIN164" s="18"/>
      <c r="RIO164" s="18"/>
      <c r="RIP164" s="18"/>
      <c r="RIQ164" s="18"/>
      <c r="RIR164" s="18"/>
      <c r="RIS164" s="18"/>
      <c r="RIT164" s="18"/>
      <c r="RIU164" s="18"/>
      <c r="RIV164" s="18"/>
      <c r="RIW164" s="18"/>
      <c r="RIX164" s="18"/>
      <c r="RIY164" s="18"/>
      <c r="RIZ164" s="18"/>
      <c r="RJA164" s="18"/>
      <c r="RJB164" s="18"/>
      <c r="RJC164" s="18"/>
      <c r="RJD164" s="18"/>
      <c r="RJE164" s="18"/>
      <c r="RJF164" s="18"/>
      <c r="RJG164" s="18"/>
      <c r="RJH164" s="18"/>
      <c r="RJI164" s="18"/>
      <c r="RJJ164" s="18"/>
      <c r="RJK164" s="18"/>
      <c r="RJL164" s="18"/>
      <c r="RJM164" s="18"/>
      <c r="RJN164" s="18"/>
      <c r="RJO164" s="18"/>
      <c r="RJP164" s="18"/>
      <c r="RJQ164" s="18"/>
      <c r="RJR164" s="18"/>
      <c r="RJS164" s="18"/>
      <c r="RJT164" s="18"/>
      <c r="RJU164" s="18"/>
      <c r="RJV164" s="18"/>
      <c r="RJW164" s="18"/>
      <c r="RJX164" s="18"/>
      <c r="RJY164" s="18"/>
      <c r="RJZ164" s="18"/>
      <c r="RKA164" s="18"/>
      <c r="RKB164" s="18"/>
      <c r="RKC164" s="18"/>
      <c r="RKD164" s="18"/>
      <c r="RKE164" s="18"/>
      <c r="RKF164" s="18"/>
      <c r="RKG164" s="18"/>
      <c r="RKH164" s="18"/>
      <c r="RKI164" s="18"/>
      <c r="RKJ164" s="18"/>
      <c r="RKK164" s="18"/>
      <c r="RKL164" s="18"/>
      <c r="RKM164" s="18"/>
      <c r="RKN164" s="18"/>
      <c r="RKO164" s="18"/>
      <c r="RKP164" s="18"/>
      <c r="RKQ164" s="18"/>
      <c r="RKR164" s="18"/>
      <c r="RKS164" s="18"/>
      <c r="RKT164" s="18"/>
      <c r="RKU164" s="18"/>
      <c r="RKV164" s="18"/>
      <c r="RKW164" s="18"/>
      <c r="RKX164" s="18"/>
      <c r="RKY164" s="18"/>
      <c r="RKZ164" s="18"/>
      <c r="RLA164" s="18"/>
      <c r="RLB164" s="18"/>
      <c r="RLC164" s="18"/>
      <c r="RLD164" s="18"/>
      <c r="RLE164" s="18"/>
      <c r="RLF164" s="18"/>
      <c r="RLG164" s="18"/>
      <c r="RLH164" s="18"/>
      <c r="RLI164" s="18"/>
      <c r="RLJ164" s="18"/>
      <c r="RLK164" s="18"/>
      <c r="RLL164" s="18"/>
      <c r="RLM164" s="18"/>
      <c r="RLN164" s="18"/>
      <c r="RLO164" s="18"/>
      <c r="RLP164" s="18"/>
      <c r="RLQ164" s="18"/>
      <c r="RLR164" s="18"/>
      <c r="RLS164" s="18"/>
      <c r="RLT164" s="18"/>
      <c r="RLU164" s="18"/>
      <c r="RLV164" s="18"/>
      <c r="RLW164" s="18"/>
      <c r="RLX164" s="18"/>
      <c r="RLY164" s="18"/>
      <c r="RLZ164" s="18"/>
      <c r="RMA164" s="18"/>
      <c r="RMB164" s="18"/>
      <c r="RMC164" s="18"/>
      <c r="RMD164" s="18"/>
      <c r="RME164" s="18"/>
      <c r="RMF164" s="18"/>
      <c r="RMG164" s="18"/>
      <c r="RMH164" s="18"/>
      <c r="RMI164" s="18"/>
      <c r="RMJ164" s="18"/>
      <c r="RMK164" s="18"/>
      <c r="RML164" s="18"/>
      <c r="RMM164" s="18"/>
      <c r="RMN164" s="18"/>
      <c r="RMO164" s="18"/>
      <c r="RMP164" s="18"/>
      <c r="RMQ164" s="18"/>
      <c r="RMR164" s="18"/>
      <c r="RMS164" s="18"/>
      <c r="RMT164" s="18"/>
      <c r="RMU164" s="18"/>
      <c r="RMV164" s="18"/>
      <c r="RMW164" s="18"/>
      <c r="RMX164" s="18"/>
      <c r="RMY164" s="18"/>
      <c r="RMZ164" s="18"/>
      <c r="RNA164" s="18"/>
      <c r="RNB164" s="18"/>
      <c r="RNC164" s="18"/>
      <c r="RND164" s="18"/>
      <c r="RNE164" s="18"/>
      <c r="RNF164" s="18"/>
      <c r="RNG164" s="18"/>
      <c r="RNH164" s="18"/>
      <c r="RNI164" s="18"/>
      <c r="RNJ164" s="18"/>
      <c r="RNK164" s="18"/>
      <c r="RNL164" s="18"/>
      <c r="RNM164" s="18"/>
      <c r="RNN164" s="18"/>
      <c r="RNO164" s="18"/>
      <c r="RNP164" s="18"/>
      <c r="RNQ164" s="18"/>
      <c r="RNR164" s="18"/>
      <c r="RNS164" s="18"/>
      <c r="RNT164" s="18"/>
      <c r="RNU164" s="18"/>
      <c r="RNV164" s="18"/>
      <c r="RNW164" s="18"/>
      <c r="RNX164" s="18"/>
      <c r="RNY164" s="18"/>
      <c r="RNZ164" s="18"/>
      <c r="ROA164" s="18"/>
      <c r="ROB164" s="18"/>
      <c r="ROC164" s="18"/>
      <c r="ROD164" s="18"/>
      <c r="ROE164" s="18"/>
      <c r="ROF164" s="18"/>
      <c r="ROG164" s="18"/>
      <c r="ROH164" s="18"/>
      <c r="ROI164" s="18"/>
      <c r="ROJ164" s="18"/>
      <c r="ROK164" s="18"/>
      <c r="ROL164" s="18"/>
      <c r="ROM164" s="18"/>
      <c r="RON164" s="18"/>
      <c r="ROO164" s="18"/>
      <c r="ROP164" s="18"/>
      <c r="ROQ164" s="18"/>
      <c r="ROR164" s="18"/>
      <c r="ROS164" s="18"/>
      <c r="ROT164" s="18"/>
      <c r="ROU164" s="18"/>
      <c r="ROV164" s="18"/>
      <c r="ROW164" s="18"/>
      <c r="ROX164" s="18"/>
      <c r="ROY164" s="18"/>
      <c r="ROZ164" s="18"/>
      <c r="RPA164" s="18"/>
      <c r="RPB164" s="18"/>
      <c r="RPC164" s="18"/>
      <c r="RPD164" s="18"/>
      <c r="RPE164" s="18"/>
      <c r="RPF164" s="18"/>
      <c r="RPG164" s="18"/>
      <c r="RPH164" s="18"/>
      <c r="RPI164" s="18"/>
      <c r="RPJ164" s="18"/>
      <c r="RPK164" s="18"/>
      <c r="RPL164" s="18"/>
      <c r="RPM164" s="18"/>
      <c r="RPN164" s="18"/>
      <c r="RPO164" s="18"/>
      <c r="RPP164" s="18"/>
      <c r="RPQ164" s="18"/>
      <c r="RPR164" s="18"/>
      <c r="RPS164" s="18"/>
      <c r="RPT164" s="18"/>
      <c r="RPU164" s="18"/>
      <c r="RPV164" s="18"/>
      <c r="RPW164" s="18"/>
      <c r="RPX164" s="18"/>
      <c r="RPY164" s="18"/>
      <c r="RPZ164" s="18"/>
      <c r="RQA164" s="18"/>
      <c r="RQB164" s="18"/>
      <c r="RQC164" s="18"/>
      <c r="RQD164" s="18"/>
      <c r="RQE164" s="18"/>
      <c r="RQF164" s="18"/>
      <c r="RQG164" s="18"/>
      <c r="RQH164" s="18"/>
      <c r="RQI164" s="18"/>
      <c r="RQJ164" s="18"/>
      <c r="RQK164" s="18"/>
      <c r="RQL164" s="18"/>
      <c r="RQM164" s="18"/>
      <c r="RQN164" s="18"/>
      <c r="RQO164" s="18"/>
      <c r="RQP164" s="18"/>
      <c r="RQQ164" s="18"/>
      <c r="RQR164" s="18"/>
      <c r="RQS164" s="18"/>
      <c r="RQT164" s="18"/>
      <c r="RQU164" s="18"/>
      <c r="RQV164" s="18"/>
      <c r="RQW164" s="18"/>
      <c r="RQX164" s="18"/>
      <c r="RQY164" s="18"/>
      <c r="RQZ164" s="18"/>
      <c r="RRA164" s="18"/>
      <c r="RRB164" s="18"/>
      <c r="RRC164" s="18"/>
      <c r="RRD164" s="18"/>
      <c r="RRE164" s="18"/>
      <c r="RRF164" s="18"/>
      <c r="RRG164" s="18"/>
      <c r="RRH164" s="18"/>
      <c r="RRI164" s="18"/>
      <c r="RRJ164" s="18"/>
      <c r="RRK164" s="18"/>
      <c r="RRL164" s="18"/>
      <c r="RRM164" s="18"/>
      <c r="RRN164" s="18"/>
      <c r="RRO164" s="18"/>
      <c r="RRP164" s="18"/>
      <c r="RRQ164" s="18"/>
      <c r="RRR164" s="18"/>
      <c r="RRS164" s="18"/>
      <c r="RRT164" s="18"/>
      <c r="RRU164" s="18"/>
      <c r="RRV164" s="18"/>
      <c r="RRW164" s="18"/>
      <c r="RRX164" s="18"/>
      <c r="RRY164" s="18"/>
      <c r="RRZ164" s="18"/>
      <c r="RSA164" s="18"/>
      <c r="RSB164" s="18"/>
      <c r="RSC164" s="18"/>
      <c r="RSD164" s="18"/>
      <c r="RSE164" s="18"/>
      <c r="RSF164" s="18"/>
      <c r="RSG164" s="18"/>
      <c r="RSH164" s="18"/>
      <c r="RSI164" s="18"/>
      <c r="RSJ164" s="18"/>
      <c r="RSK164" s="18"/>
      <c r="RSL164" s="18"/>
      <c r="RSM164" s="18"/>
      <c r="RSN164" s="18"/>
      <c r="RSO164" s="18"/>
      <c r="RSP164" s="18"/>
      <c r="RSQ164" s="18"/>
      <c r="RSR164" s="18"/>
      <c r="RSS164" s="18"/>
      <c r="RST164" s="18"/>
      <c r="RSU164" s="18"/>
      <c r="RSV164" s="18"/>
      <c r="RSW164" s="18"/>
      <c r="RSX164" s="18"/>
      <c r="RSY164" s="18"/>
      <c r="RSZ164" s="18"/>
      <c r="RTA164" s="18"/>
      <c r="RTB164" s="18"/>
      <c r="RTC164" s="18"/>
      <c r="RTD164" s="18"/>
      <c r="RTE164" s="18"/>
      <c r="RTF164" s="18"/>
      <c r="RTG164" s="18"/>
      <c r="RTH164" s="18"/>
      <c r="RTI164" s="18"/>
      <c r="RTJ164" s="18"/>
      <c r="RTK164" s="18"/>
      <c r="RTL164" s="18"/>
      <c r="RTM164" s="18"/>
      <c r="RTN164" s="18"/>
      <c r="RTO164" s="18"/>
      <c r="RTP164" s="18"/>
      <c r="RTQ164" s="18"/>
      <c r="RTR164" s="18"/>
      <c r="RTS164" s="18"/>
      <c r="RTT164" s="18"/>
      <c r="RTU164" s="18"/>
      <c r="RTV164" s="18"/>
      <c r="RTW164" s="18"/>
      <c r="RTX164" s="18"/>
      <c r="RTY164" s="18"/>
      <c r="RTZ164" s="18"/>
      <c r="RUA164" s="18"/>
      <c r="RUB164" s="18"/>
      <c r="RUC164" s="18"/>
      <c r="RUD164" s="18"/>
      <c r="RUE164" s="18"/>
      <c r="RUF164" s="18"/>
      <c r="RUG164" s="18"/>
      <c r="RUH164" s="18"/>
      <c r="RUI164" s="18"/>
      <c r="RUJ164" s="18"/>
      <c r="RUK164" s="18"/>
      <c r="RUL164" s="18"/>
      <c r="RUM164" s="18"/>
      <c r="RUN164" s="18"/>
      <c r="RUO164" s="18"/>
      <c r="RUP164" s="18"/>
      <c r="RUQ164" s="18"/>
      <c r="RUR164" s="18"/>
      <c r="RUS164" s="18"/>
      <c r="RUT164" s="18"/>
      <c r="RUU164" s="18"/>
      <c r="RUV164" s="18"/>
      <c r="RUW164" s="18"/>
      <c r="RUX164" s="18"/>
      <c r="RUY164" s="18"/>
      <c r="RUZ164" s="18"/>
      <c r="RVA164" s="18"/>
      <c r="RVB164" s="18"/>
      <c r="RVC164" s="18"/>
      <c r="RVD164" s="18"/>
      <c r="RVE164" s="18"/>
      <c r="RVF164" s="18"/>
      <c r="RVG164" s="18"/>
      <c r="RVH164" s="18"/>
      <c r="RVI164" s="18"/>
      <c r="RVJ164" s="18"/>
      <c r="RVK164" s="18"/>
      <c r="RVL164" s="18"/>
      <c r="RVM164" s="18"/>
      <c r="RVN164" s="18"/>
      <c r="RVO164" s="18"/>
      <c r="RVP164" s="18"/>
      <c r="RVQ164" s="18"/>
      <c r="RVR164" s="18"/>
      <c r="RVS164" s="18"/>
      <c r="RVT164" s="18"/>
      <c r="RVU164" s="18"/>
      <c r="RVV164" s="18"/>
      <c r="RVW164" s="18"/>
      <c r="RVX164" s="18"/>
      <c r="RVY164" s="18"/>
      <c r="RVZ164" s="18"/>
      <c r="RWA164" s="18"/>
      <c r="RWB164" s="18"/>
      <c r="RWC164" s="18"/>
      <c r="RWD164" s="18"/>
      <c r="RWE164" s="18"/>
      <c r="RWF164" s="18"/>
      <c r="RWG164" s="18"/>
      <c r="RWH164" s="18"/>
      <c r="RWI164" s="18"/>
      <c r="RWJ164" s="18"/>
      <c r="RWK164" s="18"/>
      <c r="RWL164" s="18"/>
      <c r="RWM164" s="18"/>
      <c r="RWN164" s="18"/>
      <c r="RWO164" s="18"/>
      <c r="RWP164" s="18"/>
      <c r="RWQ164" s="18"/>
      <c r="RWR164" s="18"/>
      <c r="RWS164" s="18"/>
      <c r="RWT164" s="18"/>
      <c r="RWU164" s="18"/>
      <c r="RWV164" s="18"/>
      <c r="RWW164" s="18"/>
      <c r="RWX164" s="18"/>
      <c r="RWY164" s="18"/>
      <c r="RWZ164" s="18"/>
      <c r="RXA164" s="18"/>
      <c r="RXB164" s="18"/>
      <c r="RXC164" s="18"/>
      <c r="RXD164" s="18"/>
      <c r="RXE164" s="18"/>
      <c r="RXF164" s="18"/>
      <c r="RXG164" s="18"/>
      <c r="RXH164" s="18"/>
      <c r="RXI164" s="18"/>
      <c r="RXJ164" s="18"/>
      <c r="RXK164" s="18"/>
      <c r="RXL164" s="18"/>
      <c r="RXM164" s="18"/>
      <c r="RXN164" s="18"/>
      <c r="RXO164" s="18"/>
      <c r="RXP164" s="18"/>
      <c r="RXQ164" s="18"/>
      <c r="RXR164" s="18"/>
      <c r="RXS164" s="18"/>
      <c r="RXT164" s="18"/>
      <c r="RXU164" s="18"/>
      <c r="RXV164" s="18"/>
      <c r="RXW164" s="18"/>
      <c r="RXX164" s="18"/>
      <c r="RXY164" s="18"/>
      <c r="RXZ164" s="18"/>
      <c r="RYA164" s="18"/>
      <c r="RYB164" s="18"/>
      <c r="RYC164" s="18"/>
      <c r="RYD164" s="18"/>
      <c r="RYE164" s="18"/>
      <c r="RYF164" s="18"/>
      <c r="RYG164" s="18"/>
      <c r="RYH164" s="18"/>
      <c r="RYI164" s="18"/>
      <c r="RYJ164" s="18"/>
      <c r="RYK164" s="18"/>
      <c r="RYL164" s="18"/>
      <c r="RYM164" s="18"/>
      <c r="RYN164" s="18"/>
      <c r="RYO164" s="18"/>
      <c r="RYP164" s="18"/>
      <c r="RYQ164" s="18"/>
      <c r="RYR164" s="18"/>
      <c r="RYS164" s="18"/>
      <c r="RYT164" s="18"/>
      <c r="RYU164" s="18"/>
      <c r="RYV164" s="18"/>
      <c r="RYW164" s="18"/>
      <c r="RYX164" s="18"/>
      <c r="RYY164" s="18"/>
      <c r="RYZ164" s="18"/>
      <c r="RZA164" s="18"/>
      <c r="RZB164" s="18"/>
      <c r="RZC164" s="18"/>
      <c r="RZD164" s="18"/>
      <c r="RZE164" s="18"/>
      <c r="RZF164" s="18"/>
      <c r="RZG164" s="18"/>
      <c r="RZH164" s="18"/>
      <c r="RZI164" s="18"/>
      <c r="RZJ164" s="18"/>
      <c r="RZK164" s="18"/>
      <c r="RZL164" s="18"/>
      <c r="RZM164" s="18"/>
      <c r="RZN164" s="18"/>
      <c r="RZO164" s="18"/>
      <c r="RZP164" s="18"/>
      <c r="RZQ164" s="18"/>
      <c r="RZR164" s="18"/>
      <c r="RZS164" s="18"/>
      <c r="RZT164" s="18"/>
      <c r="RZU164" s="18"/>
      <c r="RZV164" s="18"/>
      <c r="RZW164" s="18"/>
      <c r="RZX164" s="18"/>
      <c r="RZY164" s="18"/>
      <c r="RZZ164" s="18"/>
      <c r="SAA164" s="18"/>
      <c r="SAB164" s="18"/>
      <c r="SAC164" s="18"/>
      <c r="SAD164" s="18"/>
      <c r="SAE164" s="18"/>
      <c r="SAF164" s="18"/>
      <c r="SAG164" s="18"/>
      <c r="SAH164" s="18"/>
      <c r="SAI164" s="18"/>
      <c r="SAJ164" s="18"/>
      <c r="SAK164" s="18"/>
      <c r="SAL164" s="18"/>
      <c r="SAM164" s="18"/>
      <c r="SAN164" s="18"/>
      <c r="SAO164" s="18"/>
      <c r="SAP164" s="18"/>
      <c r="SAQ164" s="18"/>
      <c r="SAR164" s="18"/>
      <c r="SAS164" s="18"/>
      <c r="SAT164" s="18"/>
      <c r="SAU164" s="18"/>
      <c r="SAV164" s="18"/>
      <c r="SAW164" s="18"/>
      <c r="SAX164" s="18"/>
      <c r="SAY164" s="18"/>
      <c r="SAZ164" s="18"/>
      <c r="SBA164" s="18"/>
      <c r="SBB164" s="18"/>
      <c r="SBC164" s="18"/>
      <c r="SBD164" s="18"/>
      <c r="SBE164" s="18"/>
      <c r="SBF164" s="18"/>
      <c r="SBG164" s="18"/>
      <c r="SBH164" s="18"/>
      <c r="SBI164" s="18"/>
      <c r="SBJ164" s="18"/>
      <c r="SBK164" s="18"/>
      <c r="SBL164" s="18"/>
      <c r="SBM164" s="18"/>
      <c r="SBN164" s="18"/>
      <c r="SBO164" s="18"/>
      <c r="SBP164" s="18"/>
      <c r="SBQ164" s="18"/>
      <c r="SBR164" s="18"/>
      <c r="SBS164" s="18"/>
      <c r="SBT164" s="18"/>
      <c r="SBU164" s="18"/>
      <c r="SBV164" s="18"/>
      <c r="SBW164" s="18"/>
      <c r="SBX164" s="18"/>
      <c r="SBY164" s="18"/>
      <c r="SBZ164" s="18"/>
      <c r="SCA164" s="18"/>
      <c r="SCB164" s="18"/>
      <c r="SCC164" s="18"/>
      <c r="SCD164" s="18"/>
      <c r="SCE164" s="18"/>
      <c r="SCF164" s="18"/>
      <c r="SCG164" s="18"/>
      <c r="SCH164" s="18"/>
      <c r="SCI164" s="18"/>
      <c r="SCJ164" s="18"/>
      <c r="SCK164" s="18"/>
      <c r="SCL164" s="18"/>
      <c r="SCM164" s="18"/>
      <c r="SCN164" s="18"/>
      <c r="SCO164" s="18"/>
      <c r="SCP164" s="18"/>
      <c r="SCQ164" s="18"/>
      <c r="SCR164" s="18"/>
      <c r="SCS164" s="18"/>
      <c r="SCT164" s="18"/>
      <c r="SCU164" s="18"/>
      <c r="SCV164" s="18"/>
      <c r="SCW164" s="18"/>
      <c r="SCX164" s="18"/>
      <c r="SCY164" s="18"/>
      <c r="SCZ164" s="18"/>
      <c r="SDA164" s="18"/>
      <c r="SDB164" s="18"/>
      <c r="SDC164" s="18"/>
      <c r="SDD164" s="18"/>
      <c r="SDE164" s="18"/>
      <c r="SDF164" s="18"/>
      <c r="SDG164" s="18"/>
      <c r="SDH164" s="18"/>
      <c r="SDI164" s="18"/>
      <c r="SDJ164" s="18"/>
      <c r="SDK164" s="18"/>
      <c r="SDL164" s="18"/>
      <c r="SDM164" s="18"/>
      <c r="SDN164" s="18"/>
      <c r="SDO164" s="18"/>
      <c r="SDP164" s="18"/>
      <c r="SDQ164" s="18"/>
      <c r="SDR164" s="18"/>
      <c r="SDS164" s="18"/>
      <c r="SDT164" s="18"/>
      <c r="SDU164" s="18"/>
      <c r="SDV164" s="18"/>
      <c r="SDW164" s="18"/>
      <c r="SDX164" s="18"/>
      <c r="SDY164" s="18"/>
      <c r="SDZ164" s="18"/>
      <c r="SEA164" s="18"/>
      <c r="SEB164" s="18"/>
      <c r="SEC164" s="18"/>
      <c r="SED164" s="18"/>
      <c r="SEE164" s="18"/>
      <c r="SEF164" s="18"/>
      <c r="SEG164" s="18"/>
      <c r="SEH164" s="18"/>
      <c r="SEI164" s="18"/>
      <c r="SEJ164" s="18"/>
      <c r="SEK164" s="18"/>
      <c r="SEL164" s="18"/>
      <c r="SEM164" s="18"/>
      <c r="SEN164" s="18"/>
      <c r="SEO164" s="18"/>
      <c r="SEP164" s="18"/>
      <c r="SEQ164" s="18"/>
      <c r="SER164" s="18"/>
      <c r="SES164" s="18"/>
      <c r="SET164" s="18"/>
      <c r="SEU164" s="18"/>
      <c r="SEV164" s="18"/>
      <c r="SEW164" s="18"/>
      <c r="SEX164" s="18"/>
      <c r="SEY164" s="18"/>
      <c r="SEZ164" s="18"/>
      <c r="SFA164" s="18"/>
      <c r="SFB164" s="18"/>
      <c r="SFC164" s="18"/>
      <c r="SFD164" s="18"/>
      <c r="SFE164" s="18"/>
      <c r="SFF164" s="18"/>
      <c r="SFG164" s="18"/>
      <c r="SFH164" s="18"/>
      <c r="SFI164" s="18"/>
      <c r="SFJ164" s="18"/>
      <c r="SFK164" s="18"/>
      <c r="SFL164" s="18"/>
      <c r="SFM164" s="18"/>
      <c r="SFN164" s="18"/>
      <c r="SFO164" s="18"/>
      <c r="SFP164" s="18"/>
      <c r="SFQ164" s="18"/>
      <c r="SFR164" s="18"/>
      <c r="SFS164" s="18"/>
      <c r="SFT164" s="18"/>
      <c r="SFU164" s="18"/>
      <c r="SFV164" s="18"/>
      <c r="SFW164" s="18"/>
      <c r="SFX164" s="18"/>
      <c r="SFY164" s="18"/>
      <c r="SFZ164" s="18"/>
      <c r="SGA164" s="18"/>
      <c r="SGB164" s="18"/>
      <c r="SGC164" s="18"/>
      <c r="SGD164" s="18"/>
      <c r="SGE164" s="18"/>
      <c r="SGF164" s="18"/>
      <c r="SGG164" s="18"/>
      <c r="SGH164" s="18"/>
      <c r="SGI164" s="18"/>
      <c r="SGJ164" s="18"/>
      <c r="SGK164" s="18"/>
      <c r="SGL164" s="18"/>
      <c r="SGM164" s="18"/>
      <c r="SGN164" s="18"/>
      <c r="SGO164" s="18"/>
      <c r="SGP164" s="18"/>
      <c r="SGQ164" s="18"/>
      <c r="SGR164" s="18"/>
      <c r="SGS164" s="18"/>
      <c r="SGT164" s="18"/>
      <c r="SGU164" s="18"/>
      <c r="SGV164" s="18"/>
      <c r="SGW164" s="18"/>
      <c r="SGX164" s="18"/>
      <c r="SGY164" s="18"/>
      <c r="SGZ164" s="18"/>
      <c r="SHA164" s="18"/>
      <c r="SHB164" s="18"/>
      <c r="SHC164" s="18"/>
      <c r="SHD164" s="18"/>
      <c r="SHE164" s="18"/>
      <c r="SHF164" s="18"/>
      <c r="SHG164" s="18"/>
      <c r="SHH164" s="18"/>
      <c r="SHI164" s="18"/>
      <c r="SHJ164" s="18"/>
      <c r="SHK164" s="18"/>
      <c r="SHL164" s="18"/>
      <c r="SHM164" s="18"/>
      <c r="SHN164" s="18"/>
      <c r="SHO164" s="18"/>
      <c r="SHP164" s="18"/>
      <c r="SHQ164" s="18"/>
      <c r="SHR164" s="18"/>
      <c r="SHS164" s="18"/>
      <c r="SHT164" s="18"/>
      <c r="SHU164" s="18"/>
      <c r="SHV164" s="18"/>
      <c r="SHW164" s="18"/>
      <c r="SHX164" s="18"/>
      <c r="SHY164" s="18"/>
      <c r="SHZ164" s="18"/>
      <c r="SIA164" s="18"/>
      <c r="SIB164" s="18"/>
      <c r="SIC164" s="18"/>
      <c r="SID164" s="18"/>
      <c r="SIE164" s="18"/>
      <c r="SIF164" s="18"/>
      <c r="SIG164" s="18"/>
      <c r="SIH164" s="18"/>
      <c r="SII164" s="18"/>
      <c r="SIJ164" s="18"/>
      <c r="SIK164" s="18"/>
      <c r="SIL164" s="18"/>
      <c r="SIM164" s="18"/>
      <c r="SIN164" s="18"/>
      <c r="SIO164" s="18"/>
      <c r="SIP164" s="18"/>
      <c r="SIQ164" s="18"/>
      <c r="SIR164" s="18"/>
      <c r="SIS164" s="18"/>
      <c r="SIT164" s="18"/>
      <c r="SIU164" s="18"/>
      <c r="SIV164" s="18"/>
      <c r="SIW164" s="18"/>
      <c r="SIX164" s="18"/>
      <c r="SIY164" s="18"/>
      <c r="SIZ164" s="18"/>
      <c r="SJA164" s="18"/>
      <c r="SJB164" s="18"/>
      <c r="SJC164" s="18"/>
      <c r="SJD164" s="18"/>
      <c r="SJE164" s="18"/>
      <c r="SJF164" s="18"/>
      <c r="SJG164" s="18"/>
      <c r="SJH164" s="18"/>
      <c r="SJI164" s="18"/>
      <c r="SJJ164" s="18"/>
      <c r="SJK164" s="18"/>
      <c r="SJL164" s="18"/>
      <c r="SJM164" s="18"/>
      <c r="SJN164" s="18"/>
      <c r="SJO164" s="18"/>
      <c r="SJP164" s="18"/>
      <c r="SJQ164" s="18"/>
      <c r="SJR164" s="18"/>
      <c r="SJS164" s="18"/>
      <c r="SJT164" s="18"/>
      <c r="SJU164" s="18"/>
      <c r="SJV164" s="18"/>
      <c r="SJW164" s="18"/>
      <c r="SJX164" s="18"/>
      <c r="SJY164" s="18"/>
      <c r="SJZ164" s="18"/>
      <c r="SKA164" s="18"/>
      <c r="SKB164" s="18"/>
      <c r="SKC164" s="18"/>
      <c r="SKD164" s="18"/>
      <c r="SKE164" s="18"/>
      <c r="SKF164" s="18"/>
      <c r="SKG164" s="18"/>
      <c r="SKH164" s="18"/>
      <c r="SKI164" s="18"/>
      <c r="SKJ164" s="18"/>
      <c r="SKK164" s="18"/>
      <c r="SKL164" s="18"/>
      <c r="SKM164" s="18"/>
      <c r="SKN164" s="18"/>
      <c r="SKO164" s="18"/>
      <c r="SKP164" s="18"/>
      <c r="SKQ164" s="18"/>
      <c r="SKR164" s="18"/>
      <c r="SKS164" s="18"/>
      <c r="SKT164" s="18"/>
      <c r="SKU164" s="18"/>
      <c r="SKV164" s="18"/>
      <c r="SKW164" s="18"/>
      <c r="SKX164" s="18"/>
      <c r="SKY164" s="18"/>
      <c r="SKZ164" s="18"/>
      <c r="SLA164" s="18"/>
      <c r="SLB164" s="18"/>
      <c r="SLC164" s="18"/>
      <c r="SLD164" s="18"/>
      <c r="SLE164" s="18"/>
      <c r="SLF164" s="18"/>
      <c r="SLG164" s="18"/>
      <c r="SLH164" s="18"/>
      <c r="SLI164" s="18"/>
      <c r="SLJ164" s="18"/>
      <c r="SLK164" s="18"/>
      <c r="SLL164" s="18"/>
      <c r="SLM164" s="18"/>
      <c r="SLN164" s="18"/>
      <c r="SLO164" s="18"/>
      <c r="SLP164" s="18"/>
      <c r="SLQ164" s="18"/>
      <c r="SLR164" s="18"/>
      <c r="SLS164" s="18"/>
      <c r="SLT164" s="18"/>
      <c r="SLU164" s="18"/>
      <c r="SLV164" s="18"/>
      <c r="SLW164" s="18"/>
      <c r="SLX164" s="18"/>
      <c r="SLY164" s="18"/>
      <c r="SLZ164" s="18"/>
      <c r="SMA164" s="18"/>
      <c r="SMB164" s="18"/>
      <c r="SMC164" s="18"/>
      <c r="SMD164" s="18"/>
      <c r="SME164" s="18"/>
      <c r="SMF164" s="18"/>
      <c r="SMG164" s="18"/>
      <c r="SMH164" s="18"/>
      <c r="SMI164" s="18"/>
      <c r="SMJ164" s="18"/>
      <c r="SMK164" s="18"/>
      <c r="SML164" s="18"/>
      <c r="SMM164" s="18"/>
      <c r="SMN164" s="18"/>
      <c r="SMO164" s="18"/>
      <c r="SMP164" s="18"/>
      <c r="SMQ164" s="18"/>
      <c r="SMR164" s="18"/>
      <c r="SMS164" s="18"/>
      <c r="SMT164" s="18"/>
      <c r="SMU164" s="18"/>
      <c r="SMV164" s="18"/>
      <c r="SMW164" s="18"/>
      <c r="SMX164" s="18"/>
      <c r="SMY164" s="18"/>
      <c r="SMZ164" s="18"/>
      <c r="SNA164" s="18"/>
      <c r="SNB164" s="18"/>
      <c r="SNC164" s="18"/>
      <c r="SND164" s="18"/>
      <c r="SNE164" s="18"/>
      <c r="SNF164" s="18"/>
      <c r="SNG164" s="18"/>
      <c r="SNH164" s="18"/>
      <c r="SNI164" s="18"/>
      <c r="SNJ164" s="18"/>
      <c r="SNK164" s="18"/>
      <c r="SNL164" s="18"/>
      <c r="SNM164" s="18"/>
      <c r="SNN164" s="18"/>
      <c r="SNO164" s="18"/>
      <c r="SNP164" s="18"/>
      <c r="SNQ164" s="18"/>
      <c r="SNR164" s="18"/>
      <c r="SNS164" s="18"/>
      <c r="SNT164" s="18"/>
      <c r="SNU164" s="18"/>
      <c r="SNV164" s="18"/>
      <c r="SNW164" s="18"/>
      <c r="SNX164" s="18"/>
      <c r="SNY164" s="18"/>
      <c r="SNZ164" s="18"/>
      <c r="SOA164" s="18"/>
      <c r="SOB164" s="18"/>
      <c r="SOC164" s="18"/>
      <c r="SOD164" s="18"/>
      <c r="SOE164" s="18"/>
      <c r="SOF164" s="18"/>
      <c r="SOG164" s="18"/>
      <c r="SOH164" s="18"/>
      <c r="SOI164" s="18"/>
      <c r="SOJ164" s="18"/>
      <c r="SOK164" s="18"/>
      <c r="SOL164" s="18"/>
      <c r="SOM164" s="18"/>
      <c r="SON164" s="18"/>
      <c r="SOO164" s="18"/>
      <c r="SOP164" s="18"/>
      <c r="SOQ164" s="18"/>
      <c r="SOR164" s="18"/>
      <c r="SOS164" s="18"/>
      <c r="SOT164" s="18"/>
      <c r="SOU164" s="18"/>
      <c r="SOV164" s="18"/>
      <c r="SOW164" s="18"/>
      <c r="SOX164" s="18"/>
      <c r="SOY164" s="18"/>
      <c r="SOZ164" s="18"/>
      <c r="SPA164" s="18"/>
      <c r="SPB164" s="18"/>
      <c r="SPC164" s="18"/>
      <c r="SPD164" s="18"/>
      <c r="SPE164" s="18"/>
      <c r="SPF164" s="18"/>
      <c r="SPG164" s="18"/>
      <c r="SPH164" s="18"/>
      <c r="SPI164" s="18"/>
      <c r="SPJ164" s="18"/>
      <c r="SPK164" s="18"/>
      <c r="SPL164" s="18"/>
      <c r="SPM164" s="18"/>
      <c r="SPN164" s="18"/>
      <c r="SPO164" s="18"/>
      <c r="SPP164" s="18"/>
      <c r="SPQ164" s="18"/>
      <c r="SPR164" s="18"/>
      <c r="SPS164" s="18"/>
      <c r="SPT164" s="18"/>
      <c r="SPU164" s="18"/>
      <c r="SPV164" s="18"/>
      <c r="SPW164" s="18"/>
      <c r="SPX164" s="18"/>
      <c r="SPY164" s="18"/>
      <c r="SPZ164" s="18"/>
      <c r="SQA164" s="18"/>
      <c r="SQB164" s="18"/>
      <c r="SQC164" s="18"/>
      <c r="SQD164" s="18"/>
      <c r="SQE164" s="18"/>
      <c r="SQF164" s="18"/>
      <c r="SQG164" s="18"/>
      <c r="SQH164" s="18"/>
      <c r="SQI164" s="18"/>
      <c r="SQJ164" s="18"/>
      <c r="SQK164" s="18"/>
      <c r="SQL164" s="18"/>
      <c r="SQM164" s="18"/>
      <c r="SQN164" s="18"/>
      <c r="SQO164" s="18"/>
      <c r="SQP164" s="18"/>
      <c r="SQQ164" s="18"/>
      <c r="SQR164" s="18"/>
      <c r="SQS164" s="18"/>
      <c r="SQT164" s="18"/>
      <c r="SQU164" s="18"/>
      <c r="SQV164" s="18"/>
      <c r="SQW164" s="18"/>
      <c r="SQX164" s="18"/>
      <c r="SQY164" s="18"/>
      <c r="SQZ164" s="18"/>
      <c r="SRA164" s="18"/>
      <c r="SRB164" s="18"/>
      <c r="SRC164" s="18"/>
      <c r="SRD164" s="18"/>
      <c r="SRE164" s="18"/>
      <c r="SRF164" s="18"/>
      <c r="SRG164" s="18"/>
      <c r="SRH164" s="18"/>
      <c r="SRI164" s="18"/>
      <c r="SRJ164" s="18"/>
      <c r="SRK164" s="18"/>
      <c r="SRL164" s="18"/>
      <c r="SRM164" s="18"/>
      <c r="SRN164" s="18"/>
      <c r="SRO164" s="18"/>
      <c r="SRP164" s="18"/>
      <c r="SRQ164" s="18"/>
      <c r="SRR164" s="18"/>
      <c r="SRS164" s="18"/>
      <c r="SRT164" s="18"/>
      <c r="SRU164" s="18"/>
      <c r="SRV164" s="18"/>
      <c r="SRW164" s="18"/>
      <c r="SRX164" s="18"/>
      <c r="SRY164" s="18"/>
      <c r="SRZ164" s="18"/>
      <c r="SSA164" s="18"/>
      <c r="SSB164" s="18"/>
      <c r="SSC164" s="18"/>
      <c r="SSD164" s="18"/>
      <c r="SSE164" s="18"/>
      <c r="SSF164" s="18"/>
      <c r="SSG164" s="18"/>
      <c r="SSH164" s="18"/>
      <c r="SSI164" s="18"/>
      <c r="SSJ164" s="18"/>
      <c r="SSK164" s="18"/>
      <c r="SSL164" s="18"/>
      <c r="SSM164" s="18"/>
      <c r="SSN164" s="18"/>
      <c r="SSO164" s="18"/>
      <c r="SSP164" s="18"/>
      <c r="SSQ164" s="18"/>
      <c r="SSR164" s="18"/>
      <c r="SSS164" s="18"/>
      <c r="SST164" s="18"/>
      <c r="SSU164" s="18"/>
      <c r="SSV164" s="18"/>
      <c r="SSW164" s="18"/>
      <c r="SSX164" s="18"/>
      <c r="SSY164" s="18"/>
      <c r="SSZ164" s="18"/>
      <c r="STA164" s="18"/>
      <c r="STB164" s="18"/>
      <c r="STC164" s="18"/>
      <c r="STD164" s="18"/>
      <c r="STE164" s="18"/>
      <c r="STF164" s="18"/>
      <c r="STG164" s="18"/>
      <c r="STH164" s="18"/>
      <c r="STI164" s="18"/>
      <c r="STJ164" s="18"/>
      <c r="STK164" s="18"/>
      <c r="STL164" s="18"/>
      <c r="STM164" s="18"/>
      <c r="STN164" s="18"/>
      <c r="STO164" s="18"/>
      <c r="STP164" s="18"/>
      <c r="STQ164" s="18"/>
      <c r="STR164" s="18"/>
      <c r="STS164" s="18"/>
      <c r="STT164" s="18"/>
      <c r="STU164" s="18"/>
      <c r="STV164" s="18"/>
      <c r="STW164" s="18"/>
      <c r="STX164" s="18"/>
      <c r="STY164" s="18"/>
      <c r="STZ164" s="18"/>
      <c r="SUA164" s="18"/>
      <c r="SUB164" s="18"/>
      <c r="SUC164" s="18"/>
      <c r="SUD164" s="18"/>
      <c r="SUE164" s="18"/>
      <c r="SUF164" s="18"/>
      <c r="SUG164" s="18"/>
      <c r="SUH164" s="18"/>
      <c r="SUI164" s="18"/>
      <c r="SUJ164" s="18"/>
      <c r="SUK164" s="18"/>
      <c r="SUL164" s="18"/>
      <c r="SUM164" s="18"/>
      <c r="SUN164" s="18"/>
      <c r="SUO164" s="18"/>
      <c r="SUP164" s="18"/>
      <c r="SUQ164" s="18"/>
      <c r="SUR164" s="18"/>
      <c r="SUS164" s="18"/>
      <c r="SUT164" s="18"/>
      <c r="SUU164" s="18"/>
      <c r="SUV164" s="18"/>
      <c r="SUW164" s="18"/>
      <c r="SUX164" s="18"/>
      <c r="SUY164" s="18"/>
      <c r="SUZ164" s="18"/>
      <c r="SVA164" s="18"/>
      <c r="SVB164" s="18"/>
      <c r="SVC164" s="18"/>
      <c r="SVD164" s="18"/>
      <c r="SVE164" s="18"/>
      <c r="SVF164" s="18"/>
      <c r="SVG164" s="18"/>
      <c r="SVH164" s="18"/>
      <c r="SVI164" s="18"/>
      <c r="SVJ164" s="18"/>
      <c r="SVK164" s="18"/>
      <c r="SVL164" s="18"/>
      <c r="SVM164" s="18"/>
      <c r="SVN164" s="18"/>
      <c r="SVO164" s="18"/>
      <c r="SVP164" s="18"/>
      <c r="SVQ164" s="18"/>
      <c r="SVR164" s="18"/>
      <c r="SVS164" s="18"/>
      <c r="SVT164" s="18"/>
      <c r="SVU164" s="18"/>
      <c r="SVV164" s="18"/>
      <c r="SVW164" s="18"/>
      <c r="SVX164" s="18"/>
      <c r="SVY164" s="18"/>
      <c r="SVZ164" s="18"/>
      <c r="SWA164" s="18"/>
      <c r="SWB164" s="18"/>
      <c r="SWC164" s="18"/>
      <c r="SWD164" s="18"/>
      <c r="SWE164" s="18"/>
      <c r="SWF164" s="18"/>
      <c r="SWG164" s="18"/>
      <c r="SWH164" s="18"/>
      <c r="SWI164" s="18"/>
      <c r="SWJ164" s="18"/>
      <c r="SWK164" s="18"/>
      <c r="SWL164" s="18"/>
      <c r="SWM164" s="18"/>
      <c r="SWN164" s="18"/>
      <c r="SWO164" s="18"/>
      <c r="SWP164" s="18"/>
      <c r="SWQ164" s="18"/>
      <c r="SWR164" s="18"/>
      <c r="SWS164" s="18"/>
      <c r="SWT164" s="18"/>
      <c r="SWU164" s="18"/>
      <c r="SWV164" s="18"/>
      <c r="SWW164" s="18"/>
      <c r="SWX164" s="18"/>
      <c r="SWY164" s="18"/>
      <c r="SWZ164" s="18"/>
      <c r="SXA164" s="18"/>
      <c r="SXB164" s="18"/>
      <c r="SXC164" s="18"/>
      <c r="SXD164" s="18"/>
      <c r="SXE164" s="18"/>
      <c r="SXF164" s="18"/>
      <c r="SXG164" s="18"/>
      <c r="SXH164" s="18"/>
      <c r="SXI164" s="18"/>
      <c r="SXJ164" s="18"/>
      <c r="SXK164" s="18"/>
      <c r="SXL164" s="18"/>
      <c r="SXM164" s="18"/>
      <c r="SXN164" s="18"/>
      <c r="SXO164" s="18"/>
      <c r="SXP164" s="18"/>
      <c r="SXQ164" s="18"/>
      <c r="SXR164" s="18"/>
      <c r="SXS164" s="18"/>
      <c r="SXT164" s="18"/>
      <c r="SXU164" s="18"/>
      <c r="SXV164" s="18"/>
      <c r="SXW164" s="18"/>
      <c r="SXX164" s="18"/>
      <c r="SXY164" s="18"/>
      <c r="SXZ164" s="18"/>
      <c r="SYA164" s="18"/>
      <c r="SYB164" s="18"/>
      <c r="SYC164" s="18"/>
      <c r="SYD164" s="18"/>
      <c r="SYE164" s="18"/>
      <c r="SYF164" s="18"/>
      <c r="SYG164" s="18"/>
      <c r="SYH164" s="18"/>
      <c r="SYI164" s="18"/>
      <c r="SYJ164" s="18"/>
      <c r="SYK164" s="18"/>
      <c r="SYL164" s="18"/>
      <c r="SYM164" s="18"/>
      <c r="SYN164" s="18"/>
      <c r="SYO164" s="18"/>
      <c r="SYP164" s="18"/>
      <c r="SYQ164" s="18"/>
      <c r="SYR164" s="18"/>
      <c r="SYS164" s="18"/>
      <c r="SYT164" s="18"/>
      <c r="SYU164" s="18"/>
      <c r="SYV164" s="18"/>
      <c r="SYW164" s="18"/>
      <c r="SYX164" s="18"/>
      <c r="SYY164" s="18"/>
      <c r="SYZ164" s="18"/>
      <c r="SZA164" s="18"/>
      <c r="SZB164" s="18"/>
      <c r="SZC164" s="18"/>
      <c r="SZD164" s="18"/>
      <c r="SZE164" s="18"/>
      <c r="SZF164" s="18"/>
      <c r="SZG164" s="18"/>
      <c r="SZH164" s="18"/>
      <c r="SZI164" s="18"/>
      <c r="SZJ164" s="18"/>
      <c r="SZK164" s="18"/>
      <c r="SZL164" s="18"/>
      <c r="SZM164" s="18"/>
      <c r="SZN164" s="18"/>
      <c r="SZO164" s="18"/>
      <c r="SZP164" s="18"/>
      <c r="SZQ164" s="18"/>
      <c r="SZR164" s="18"/>
      <c r="SZS164" s="18"/>
      <c r="SZT164" s="18"/>
      <c r="SZU164" s="18"/>
      <c r="SZV164" s="18"/>
      <c r="SZW164" s="18"/>
      <c r="SZX164" s="18"/>
      <c r="SZY164" s="18"/>
      <c r="SZZ164" s="18"/>
      <c r="TAA164" s="18"/>
      <c r="TAB164" s="18"/>
      <c r="TAC164" s="18"/>
      <c r="TAD164" s="18"/>
      <c r="TAE164" s="18"/>
      <c r="TAF164" s="18"/>
      <c r="TAG164" s="18"/>
      <c r="TAH164" s="18"/>
      <c r="TAI164" s="18"/>
      <c r="TAJ164" s="18"/>
      <c r="TAK164" s="18"/>
      <c r="TAL164" s="18"/>
      <c r="TAM164" s="18"/>
      <c r="TAN164" s="18"/>
      <c r="TAO164" s="18"/>
      <c r="TAP164" s="18"/>
      <c r="TAQ164" s="18"/>
      <c r="TAR164" s="18"/>
      <c r="TAS164" s="18"/>
      <c r="TAT164" s="18"/>
      <c r="TAU164" s="18"/>
      <c r="TAV164" s="18"/>
      <c r="TAW164" s="18"/>
      <c r="TAX164" s="18"/>
      <c r="TAY164" s="18"/>
      <c r="TAZ164" s="18"/>
      <c r="TBA164" s="18"/>
      <c r="TBB164" s="18"/>
      <c r="TBC164" s="18"/>
      <c r="TBD164" s="18"/>
      <c r="TBE164" s="18"/>
      <c r="TBF164" s="18"/>
      <c r="TBG164" s="18"/>
      <c r="TBH164" s="18"/>
      <c r="TBI164" s="18"/>
      <c r="TBJ164" s="18"/>
      <c r="TBK164" s="18"/>
      <c r="TBL164" s="18"/>
      <c r="TBM164" s="18"/>
      <c r="TBN164" s="18"/>
      <c r="TBO164" s="18"/>
      <c r="TBP164" s="18"/>
      <c r="TBQ164" s="18"/>
      <c r="TBR164" s="18"/>
      <c r="TBS164" s="18"/>
      <c r="TBT164" s="18"/>
      <c r="TBU164" s="18"/>
      <c r="TBV164" s="18"/>
      <c r="TBW164" s="18"/>
      <c r="TBX164" s="18"/>
      <c r="TBY164" s="18"/>
      <c r="TBZ164" s="18"/>
      <c r="TCA164" s="18"/>
      <c r="TCB164" s="18"/>
      <c r="TCC164" s="18"/>
      <c r="TCD164" s="18"/>
      <c r="TCE164" s="18"/>
      <c r="TCF164" s="18"/>
      <c r="TCG164" s="18"/>
      <c r="TCH164" s="18"/>
      <c r="TCI164" s="18"/>
      <c r="TCJ164" s="18"/>
      <c r="TCK164" s="18"/>
      <c r="TCL164" s="18"/>
      <c r="TCM164" s="18"/>
      <c r="TCN164" s="18"/>
      <c r="TCO164" s="18"/>
      <c r="TCP164" s="18"/>
      <c r="TCQ164" s="18"/>
      <c r="TCR164" s="18"/>
      <c r="TCS164" s="18"/>
      <c r="TCT164" s="18"/>
      <c r="TCU164" s="18"/>
      <c r="TCV164" s="18"/>
      <c r="TCW164" s="18"/>
      <c r="TCX164" s="18"/>
      <c r="TCY164" s="18"/>
      <c r="TCZ164" s="18"/>
      <c r="TDA164" s="18"/>
      <c r="TDB164" s="18"/>
      <c r="TDC164" s="18"/>
      <c r="TDD164" s="18"/>
      <c r="TDE164" s="18"/>
      <c r="TDF164" s="18"/>
      <c r="TDG164" s="18"/>
      <c r="TDH164" s="18"/>
      <c r="TDI164" s="18"/>
      <c r="TDJ164" s="18"/>
      <c r="TDK164" s="18"/>
      <c r="TDL164" s="18"/>
      <c r="TDM164" s="18"/>
      <c r="TDN164" s="18"/>
      <c r="TDO164" s="18"/>
      <c r="TDP164" s="18"/>
      <c r="TDQ164" s="18"/>
      <c r="TDR164" s="18"/>
      <c r="TDS164" s="18"/>
      <c r="TDT164" s="18"/>
      <c r="TDU164" s="18"/>
      <c r="TDV164" s="18"/>
      <c r="TDW164" s="18"/>
      <c r="TDX164" s="18"/>
      <c r="TDY164" s="18"/>
      <c r="TDZ164" s="18"/>
      <c r="TEA164" s="18"/>
      <c r="TEB164" s="18"/>
      <c r="TEC164" s="18"/>
      <c r="TED164" s="18"/>
      <c r="TEE164" s="18"/>
      <c r="TEF164" s="18"/>
      <c r="TEG164" s="18"/>
      <c r="TEH164" s="18"/>
      <c r="TEI164" s="18"/>
      <c r="TEJ164" s="18"/>
      <c r="TEK164" s="18"/>
      <c r="TEL164" s="18"/>
      <c r="TEM164" s="18"/>
      <c r="TEN164" s="18"/>
      <c r="TEO164" s="18"/>
      <c r="TEP164" s="18"/>
      <c r="TEQ164" s="18"/>
      <c r="TER164" s="18"/>
      <c r="TES164" s="18"/>
      <c r="TET164" s="18"/>
      <c r="TEU164" s="18"/>
      <c r="TEV164" s="18"/>
      <c r="TEW164" s="18"/>
      <c r="TEX164" s="18"/>
      <c r="TEY164" s="18"/>
      <c r="TEZ164" s="18"/>
      <c r="TFA164" s="18"/>
      <c r="TFB164" s="18"/>
      <c r="TFC164" s="18"/>
      <c r="TFD164" s="18"/>
      <c r="TFE164" s="18"/>
      <c r="TFF164" s="18"/>
      <c r="TFG164" s="18"/>
      <c r="TFH164" s="18"/>
      <c r="TFI164" s="18"/>
      <c r="TFJ164" s="18"/>
      <c r="TFK164" s="18"/>
      <c r="TFL164" s="18"/>
      <c r="TFM164" s="18"/>
      <c r="TFN164" s="18"/>
      <c r="TFO164" s="18"/>
      <c r="TFP164" s="18"/>
      <c r="TFQ164" s="18"/>
      <c r="TFR164" s="18"/>
      <c r="TFS164" s="18"/>
      <c r="TFT164" s="18"/>
      <c r="TFU164" s="18"/>
      <c r="TFV164" s="18"/>
      <c r="TFW164" s="18"/>
      <c r="TFX164" s="18"/>
      <c r="TFY164" s="18"/>
      <c r="TFZ164" s="18"/>
      <c r="TGA164" s="18"/>
      <c r="TGB164" s="18"/>
      <c r="TGC164" s="18"/>
      <c r="TGD164" s="18"/>
      <c r="TGE164" s="18"/>
      <c r="TGF164" s="18"/>
      <c r="TGG164" s="18"/>
      <c r="TGH164" s="18"/>
      <c r="TGI164" s="18"/>
      <c r="TGJ164" s="18"/>
      <c r="TGK164" s="18"/>
      <c r="TGL164" s="18"/>
      <c r="TGM164" s="18"/>
      <c r="TGN164" s="18"/>
      <c r="TGO164" s="18"/>
      <c r="TGP164" s="18"/>
      <c r="TGQ164" s="18"/>
      <c r="TGR164" s="18"/>
      <c r="TGS164" s="18"/>
      <c r="TGT164" s="18"/>
      <c r="TGU164" s="18"/>
      <c r="TGV164" s="18"/>
      <c r="TGW164" s="18"/>
      <c r="TGX164" s="18"/>
      <c r="TGY164" s="18"/>
      <c r="TGZ164" s="18"/>
      <c r="THA164" s="18"/>
      <c r="THB164" s="18"/>
      <c r="THC164" s="18"/>
      <c r="THD164" s="18"/>
      <c r="THE164" s="18"/>
      <c r="THF164" s="18"/>
      <c r="THG164" s="18"/>
      <c r="THH164" s="18"/>
      <c r="THI164" s="18"/>
      <c r="THJ164" s="18"/>
      <c r="THK164" s="18"/>
      <c r="THL164" s="18"/>
      <c r="THM164" s="18"/>
      <c r="THN164" s="18"/>
      <c r="THO164" s="18"/>
      <c r="THP164" s="18"/>
      <c r="THQ164" s="18"/>
      <c r="THR164" s="18"/>
      <c r="THS164" s="18"/>
      <c r="THT164" s="18"/>
      <c r="THU164" s="18"/>
      <c r="THV164" s="18"/>
      <c r="THW164" s="18"/>
      <c r="THX164" s="18"/>
      <c r="THY164" s="18"/>
      <c r="THZ164" s="18"/>
      <c r="TIA164" s="18"/>
      <c r="TIB164" s="18"/>
      <c r="TIC164" s="18"/>
      <c r="TID164" s="18"/>
      <c r="TIE164" s="18"/>
      <c r="TIF164" s="18"/>
      <c r="TIG164" s="18"/>
      <c r="TIH164" s="18"/>
      <c r="TII164" s="18"/>
      <c r="TIJ164" s="18"/>
      <c r="TIK164" s="18"/>
      <c r="TIL164" s="18"/>
      <c r="TIM164" s="18"/>
      <c r="TIN164" s="18"/>
      <c r="TIO164" s="18"/>
      <c r="TIP164" s="18"/>
      <c r="TIQ164" s="18"/>
      <c r="TIR164" s="18"/>
      <c r="TIS164" s="18"/>
      <c r="TIT164" s="18"/>
      <c r="TIU164" s="18"/>
      <c r="TIV164" s="18"/>
      <c r="TIW164" s="18"/>
      <c r="TIX164" s="18"/>
      <c r="TIY164" s="18"/>
      <c r="TIZ164" s="18"/>
      <c r="TJA164" s="18"/>
      <c r="TJB164" s="18"/>
      <c r="TJC164" s="18"/>
      <c r="TJD164" s="18"/>
      <c r="TJE164" s="18"/>
      <c r="TJF164" s="18"/>
      <c r="TJG164" s="18"/>
      <c r="TJH164" s="18"/>
      <c r="TJI164" s="18"/>
      <c r="TJJ164" s="18"/>
      <c r="TJK164" s="18"/>
      <c r="TJL164" s="18"/>
      <c r="TJM164" s="18"/>
      <c r="TJN164" s="18"/>
      <c r="TJO164" s="18"/>
      <c r="TJP164" s="18"/>
      <c r="TJQ164" s="18"/>
      <c r="TJR164" s="18"/>
      <c r="TJS164" s="18"/>
      <c r="TJT164" s="18"/>
      <c r="TJU164" s="18"/>
      <c r="TJV164" s="18"/>
      <c r="TJW164" s="18"/>
      <c r="TJX164" s="18"/>
      <c r="TJY164" s="18"/>
      <c r="TJZ164" s="18"/>
      <c r="TKA164" s="18"/>
      <c r="TKB164" s="18"/>
      <c r="TKC164" s="18"/>
      <c r="TKD164" s="18"/>
      <c r="TKE164" s="18"/>
      <c r="TKF164" s="18"/>
      <c r="TKG164" s="18"/>
      <c r="TKH164" s="18"/>
      <c r="TKI164" s="18"/>
      <c r="TKJ164" s="18"/>
      <c r="TKK164" s="18"/>
      <c r="TKL164" s="18"/>
      <c r="TKM164" s="18"/>
      <c r="TKN164" s="18"/>
      <c r="TKO164" s="18"/>
      <c r="TKP164" s="18"/>
      <c r="TKQ164" s="18"/>
      <c r="TKR164" s="18"/>
      <c r="TKS164" s="18"/>
      <c r="TKT164" s="18"/>
      <c r="TKU164" s="18"/>
      <c r="TKV164" s="18"/>
      <c r="TKW164" s="18"/>
      <c r="TKX164" s="18"/>
      <c r="TKY164" s="18"/>
      <c r="TKZ164" s="18"/>
      <c r="TLA164" s="18"/>
      <c r="TLB164" s="18"/>
      <c r="TLC164" s="18"/>
      <c r="TLD164" s="18"/>
      <c r="TLE164" s="18"/>
      <c r="TLF164" s="18"/>
      <c r="TLG164" s="18"/>
      <c r="TLH164" s="18"/>
      <c r="TLI164" s="18"/>
      <c r="TLJ164" s="18"/>
      <c r="TLK164" s="18"/>
      <c r="TLL164" s="18"/>
      <c r="TLM164" s="18"/>
      <c r="TLN164" s="18"/>
      <c r="TLO164" s="18"/>
      <c r="TLP164" s="18"/>
      <c r="TLQ164" s="18"/>
      <c r="TLR164" s="18"/>
      <c r="TLS164" s="18"/>
      <c r="TLT164" s="18"/>
      <c r="TLU164" s="18"/>
      <c r="TLV164" s="18"/>
      <c r="TLW164" s="18"/>
      <c r="TLX164" s="18"/>
      <c r="TLY164" s="18"/>
      <c r="TLZ164" s="18"/>
      <c r="TMA164" s="18"/>
      <c r="TMB164" s="18"/>
      <c r="TMC164" s="18"/>
      <c r="TMD164" s="18"/>
      <c r="TME164" s="18"/>
      <c r="TMF164" s="18"/>
      <c r="TMG164" s="18"/>
      <c r="TMH164" s="18"/>
      <c r="TMI164" s="18"/>
      <c r="TMJ164" s="18"/>
      <c r="TMK164" s="18"/>
      <c r="TML164" s="18"/>
      <c r="TMM164" s="18"/>
      <c r="TMN164" s="18"/>
      <c r="TMO164" s="18"/>
      <c r="TMP164" s="18"/>
      <c r="TMQ164" s="18"/>
      <c r="TMR164" s="18"/>
      <c r="TMS164" s="18"/>
      <c r="TMT164" s="18"/>
      <c r="TMU164" s="18"/>
      <c r="TMV164" s="18"/>
      <c r="TMW164" s="18"/>
      <c r="TMX164" s="18"/>
      <c r="TMY164" s="18"/>
      <c r="TMZ164" s="18"/>
      <c r="TNA164" s="18"/>
      <c r="TNB164" s="18"/>
      <c r="TNC164" s="18"/>
      <c r="TND164" s="18"/>
      <c r="TNE164" s="18"/>
      <c r="TNF164" s="18"/>
      <c r="TNG164" s="18"/>
      <c r="TNH164" s="18"/>
      <c r="TNI164" s="18"/>
      <c r="TNJ164" s="18"/>
      <c r="TNK164" s="18"/>
      <c r="TNL164" s="18"/>
      <c r="TNM164" s="18"/>
      <c r="TNN164" s="18"/>
      <c r="TNO164" s="18"/>
      <c r="TNP164" s="18"/>
      <c r="TNQ164" s="18"/>
      <c r="TNR164" s="18"/>
      <c r="TNS164" s="18"/>
      <c r="TNT164" s="18"/>
      <c r="TNU164" s="18"/>
      <c r="TNV164" s="18"/>
      <c r="TNW164" s="18"/>
      <c r="TNX164" s="18"/>
      <c r="TNY164" s="18"/>
      <c r="TNZ164" s="18"/>
      <c r="TOA164" s="18"/>
      <c r="TOB164" s="18"/>
      <c r="TOC164" s="18"/>
      <c r="TOD164" s="18"/>
      <c r="TOE164" s="18"/>
      <c r="TOF164" s="18"/>
      <c r="TOG164" s="18"/>
      <c r="TOH164" s="18"/>
      <c r="TOI164" s="18"/>
      <c r="TOJ164" s="18"/>
      <c r="TOK164" s="18"/>
      <c r="TOL164" s="18"/>
      <c r="TOM164" s="18"/>
      <c r="TON164" s="18"/>
      <c r="TOO164" s="18"/>
      <c r="TOP164" s="18"/>
      <c r="TOQ164" s="18"/>
      <c r="TOR164" s="18"/>
      <c r="TOS164" s="18"/>
      <c r="TOT164" s="18"/>
      <c r="TOU164" s="18"/>
      <c r="TOV164" s="18"/>
      <c r="TOW164" s="18"/>
      <c r="TOX164" s="18"/>
      <c r="TOY164" s="18"/>
      <c r="TOZ164" s="18"/>
      <c r="TPA164" s="18"/>
      <c r="TPB164" s="18"/>
      <c r="TPC164" s="18"/>
      <c r="TPD164" s="18"/>
      <c r="TPE164" s="18"/>
      <c r="TPF164" s="18"/>
      <c r="TPG164" s="18"/>
      <c r="TPH164" s="18"/>
      <c r="TPI164" s="18"/>
      <c r="TPJ164" s="18"/>
      <c r="TPK164" s="18"/>
      <c r="TPL164" s="18"/>
      <c r="TPM164" s="18"/>
      <c r="TPN164" s="18"/>
      <c r="TPO164" s="18"/>
      <c r="TPP164" s="18"/>
      <c r="TPQ164" s="18"/>
      <c r="TPR164" s="18"/>
      <c r="TPS164" s="18"/>
      <c r="TPT164" s="18"/>
      <c r="TPU164" s="18"/>
      <c r="TPV164" s="18"/>
      <c r="TPW164" s="18"/>
      <c r="TPX164" s="18"/>
      <c r="TPY164" s="18"/>
      <c r="TPZ164" s="18"/>
      <c r="TQA164" s="18"/>
      <c r="TQB164" s="18"/>
      <c r="TQC164" s="18"/>
      <c r="TQD164" s="18"/>
      <c r="TQE164" s="18"/>
      <c r="TQF164" s="18"/>
      <c r="TQG164" s="18"/>
      <c r="TQH164" s="18"/>
      <c r="TQI164" s="18"/>
      <c r="TQJ164" s="18"/>
      <c r="TQK164" s="18"/>
      <c r="TQL164" s="18"/>
      <c r="TQM164" s="18"/>
      <c r="TQN164" s="18"/>
      <c r="TQO164" s="18"/>
      <c r="TQP164" s="18"/>
      <c r="TQQ164" s="18"/>
      <c r="TQR164" s="18"/>
      <c r="TQS164" s="18"/>
      <c r="TQT164" s="18"/>
      <c r="TQU164" s="18"/>
      <c r="TQV164" s="18"/>
      <c r="TQW164" s="18"/>
      <c r="TQX164" s="18"/>
      <c r="TQY164" s="18"/>
      <c r="TQZ164" s="18"/>
      <c r="TRA164" s="18"/>
      <c r="TRB164" s="18"/>
      <c r="TRC164" s="18"/>
      <c r="TRD164" s="18"/>
      <c r="TRE164" s="18"/>
      <c r="TRF164" s="18"/>
      <c r="TRG164" s="18"/>
      <c r="TRH164" s="18"/>
      <c r="TRI164" s="18"/>
      <c r="TRJ164" s="18"/>
      <c r="TRK164" s="18"/>
      <c r="TRL164" s="18"/>
      <c r="TRM164" s="18"/>
      <c r="TRN164" s="18"/>
      <c r="TRO164" s="18"/>
      <c r="TRP164" s="18"/>
      <c r="TRQ164" s="18"/>
      <c r="TRR164" s="18"/>
      <c r="TRS164" s="18"/>
      <c r="TRT164" s="18"/>
      <c r="TRU164" s="18"/>
      <c r="TRV164" s="18"/>
      <c r="TRW164" s="18"/>
      <c r="TRX164" s="18"/>
      <c r="TRY164" s="18"/>
      <c r="TRZ164" s="18"/>
      <c r="TSA164" s="18"/>
      <c r="TSB164" s="18"/>
      <c r="TSC164" s="18"/>
      <c r="TSD164" s="18"/>
      <c r="TSE164" s="18"/>
      <c r="TSF164" s="18"/>
      <c r="TSG164" s="18"/>
      <c r="TSH164" s="18"/>
      <c r="TSI164" s="18"/>
      <c r="TSJ164" s="18"/>
      <c r="TSK164" s="18"/>
      <c r="TSL164" s="18"/>
      <c r="TSM164" s="18"/>
      <c r="TSN164" s="18"/>
      <c r="TSO164" s="18"/>
      <c r="TSP164" s="18"/>
      <c r="TSQ164" s="18"/>
      <c r="TSR164" s="18"/>
      <c r="TSS164" s="18"/>
      <c r="TST164" s="18"/>
      <c r="TSU164" s="18"/>
      <c r="TSV164" s="18"/>
      <c r="TSW164" s="18"/>
      <c r="TSX164" s="18"/>
      <c r="TSY164" s="18"/>
      <c r="TSZ164" s="18"/>
      <c r="TTA164" s="18"/>
      <c r="TTB164" s="18"/>
      <c r="TTC164" s="18"/>
      <c r="TTD164" s="18"/>
      <c r="TTE164" s="18"/>
      <c r="TTF164" s="18"/>
      <c r="TTG164" s="18"/>
      <c r="TTH164" s="18"/>
      <c r="TTI164" s="18"/>
      <c r="TTJ164" s="18"/>
      <c r="TTK164" s="18"/>
      <c r="TTL164" s="18"/>
      <c r="TTM164" s="18"/>
      <c r="TTN164" s="18"/>
      <c r="TTO164" s="18"/>
      <c r="TTP164" s="18"/>
      <c r="TTQ164" s="18"/>
      <c r="TTR164" s="18"/>
      <c r="TTS164" s="18"/>
      <c r="TTT164" s="18"/>
      <c r="TTU164" s="18"/>
      <c r="TTV164" s="18"/>
      <c r="TTW164" s="18"/>
      <c r="TTX164" s="18"/>
      <c r="TTY164" s="18"/>
      <c r="TTZ164" s="18"/>
      <c r="TUA164" s="18"/>
      <c r="TUB164" s="18"/>
      <c r="TUC164" s="18"/>
      <c r="TUD164" s="18"/>
      <c r="TUE164" s="18"/>
      <c r="TUF164" s="18"/>
      <c r="TUG164" s="18"/>
      <c r="TUH164" s="18"/>
      <c r="TUI164" s="18"/>
      <c r="TUJ164" s="18"/>
      <c r="TUK164" s="18"/>
      <c r="TUL164" s="18"/>
      <c r="TUM164" s="18"/>
      <c r="TUN164" s="18"/>
      <c r="TUO164" s="18"/>
      <c r="TUP164" s="18"/>
      <c r="TUQ164" s="18"/>
      <c r="TUR164" s="18"/>
      <c r="TUS164" s="18"/>
      <c r="TUT164" s="18"/>
      <c r="TUU164" s="18"/>
      <c r="TUV164" s="18"/>
      <c r="TUW164" s="18"/>
      <c r="TUX164" s="18"/>
      <c r="TUY164" s="18"/>
      <c r="TUZ164" s="18"/>
      <c r="TVA164" s="18"/>
      <c r="TVB164" s="18"/>
      <c r="TVC164" s="18"/>
      <c r="TVD164" s="18"/>
      <c r="TVE164" s="18"/>
      <c r="TVF164" s="18"/>
      <c r="TVG164" s="18"/>
      <c r="TVH164" s="18"/>
      <c r="TVI164" s="18"/>
      <c r="TVJ164" s="18"/>
      <c r="TVK164" s="18"/>
      <c r="TVL164" s="18"/>
      <c r="TVM164" s="18"/>
      <c r="TVN164" s="18"/>
      <c r="TVO164" s="18"/>
      <c r="TVP164" s="18"/>
      <c r="TVQ164" s="18"/>
      <c r="TVR164" s="18"/>
      <c r="TVS164" s="18"/>
      <c r="TVT164" s="18"/>
      <c r="TVU164" s="18"/>
      <c r="TVV164" s="18"/>
      <c r="TVW164" s="18"/>
      <c r="TVX164" s="18"/>
      <c r="TVY164" s="18"/>
      <c r="TVZ164" s="18"/>
      <c r="TWA164" s="18"/>
      <c r="TWB164" s="18"/>
      <c r="TWC164" s="18"/>
      <c r="TWD164" s="18"/>
      <c r="TWE164" s="18"/>
      <c r="TWF164" s="18"/>
      <c r="TWG164" s="18"/>
      <c r="TWH164" s="18"/>
      <c r="TWI164" s="18"/>
      <c r="TWJ164" s="18"/>
      <c r="TWK164" s="18"/>
      <c r="TWL164" s="18"/>
      <c r="TWM164" s="18"/>
      <c r="TWN164" s="18"/>
      <c r="TWO164" s="18"/>
      <c r="TWP164" s="18"/>
      <c r="TWQ164" s="18"/>
      <c r="TWR164" s="18"/>
      <c r="TWS164" s="18"/>
      <c r="TWT164" s="18"/>
      <c r="TWU164" s="18"/>
      <c r="TWV164" s="18"/>
      <c r="TWW164" s="18"/>
      <c r="TWX164" s="18"/>
      <c r="TWY164" s="18"/>
      <c r="TWZ164" s="18"/>
      <c r="TXA164" s="18"/>
      <c r="TXB164" s="18"/>
      <c r="TXC164" s="18"/>
      <c r="TXD164" s="18"/>
      <c r="TXE164" s="18"/>
      <c r="TXF164" s="18"/>
      <c r="TXG164" s="18"/>
      <c r="TXH164" s="18"/>
      <c r="TXI164" s="18"/>
      <c r="TXJ164" s="18"/>
      <c r="TXK164" s="18"/>
      <c r="TXL164" s="18"/>
      <c r="TXM164" s="18"/>
      <c r="TXN164" s="18"/>
      <c r="TXO164" s="18"/>
      <c r="TXP164" s="18"/>
      <c r="TXQ164" s="18"/>
      <c r="TXR164" s="18"/>
      <c r="TXS164" s="18"/>
      <c r="TXT164" s="18"/>
      <c r="TXU164" s="18"/>
      <c r="TXV164" s="18"/>
      <c r="TXW164" s="18"/>
      <c r="TXX164" s="18"/>
      <c r="TXY164" s="18"/>
      <c r="TXZ164" s="18"/>
      <c r="TYA164" s="18"/>
      <c r="TYB164" s="18"/>
      <c r="TYC164" s="18"/>
      <c r="TYD164" s="18"/>
      <c r="TYE164" s="18"/>
      <c r="TYF164" s="18"/>
      <c r="TYG164" s="18"/>
      <c r="TYH164" s="18"/>
      <c r="TYI164" s="18"/>
      <c r="TYJ164" s="18"/>
      <c r="TYK164" s="18"/>
      <c r="TYL164" s="18"/>
      <c r="TYM164" s="18"/>
      <c r="TYN164" s="18"/>
      <c r="TYO164" s="18"/>
      <c r="TYP164" s="18"/>
      <c r="TYQ164" s="18"/>
      <c r="TYR164" s="18"/>
      <c r="TYS164" s="18"/>
      <c r="TYT164" s="18"/>
      <c r="TYU164" s="18"/>
      <c r="TYV164" s="18"/>
      <c r="TYW164" s="18"/>
      <c r="TYX164" s="18"/>
      <c r="TYY164" s="18"/>
      <c r="TYZ164" s="18"/>
      <c r="TZA164" s="18"/>
      <c r="TZB164" s="18"/>
      <c r="TZC164" s="18"/>
      <c r="TZD164" s="18"/>
      <c r="TZE164" s="18"/>
      <c r="TZF164" s="18"/>
      <c r="TZG164" s="18"/>
      <c r="TZH164" s="18"/>
      <c r="TZI164" s="18"/>
      <c r="TZJ164" s="18"/>
      <c r="TZK164" s="18"/>
      <c r="TZL164" s="18"/>
      <c r="TZM164" s="18"/>
      <c r="TZN164" s="18"/>
      <c r="TZO164" s="18"/>
      <c r="TZP164" s="18"/>
      <c r="TZQ164" s="18"/>
      <c r="TZR164" s="18"/>
      <c r="TZS164" s="18"/>
      <c r="TZT164" s="18"/>
      <c r="TZU164" s="18"/>
      <c r="TZV164" s="18"/>
      <c r="TZW164" s="18"/>
      <c r="TZX164" s="18"/>
      <c r="TZY164" s="18"/>
      <c r="TZZ164" s="18"/>
      <c r="UAA164" s="18"/>
      <c r="UAB164" s="18"/>
      <c r="UAC164" s="18"/>
      <c r="UAD164" s="18"/>
      <c r="UAE164" s="18"/>
      <c r="UAF164" s="18"/>
      <c r="UAG164" s="18"/>
      <c r="UAH164" s="18"/>
      <c r="UAI164" s="18"/>
      <c r="UAJ164" s="18"/>
      <c r="UAK164" s="18"/>
      <c r="UAL164" s="18"/>
      <c r="UAM164" s="18"/>
      <c r="UAN164" s="18"/>
      <c r="UAO164" s="18"/>
      <c r="UAP164" s="18"/>
      <c r="UAQ164" s="18"/>
      <c r="UAR164" s="18"/>
      <c r="UAS164" s="18"/>
      <c r="UAT164" s="18"/>
      <c r="UAU164" s="18"/>
      <c r="UAV164" s="18"/>
      <c r="UAW164" s="18"/>
      <c r="UAX164" s="18"/>
      <c r="UAY164" s="18"/>
      <c r="UAZ164" s="18"/>
      <c r="UBA164" s="18"/>
      <c r="UBB164" s="18"/>
      <c r="UBC164" s="18"/>
      <c r="UBD164" s="18"/>
      <c r="UBE164" s="18"/>
      <c r="UBF164" s="18"/>
      <c r="UBG164" s="18"/>
      <c r="UBH164" s="18"/>
      <c r="UBI164" s="18"/>
      <c r="UBJ164" s="18"/>
      <c r="UBK164" s="18"/>
      <c r="UBL164" s="18"/>
      <c r="UBM164" s="18"/>
      <c r="UBN164" s="18"/>
      <c r="UBO164" s="18"/>
      <c r="UBP164" s="18"/>
      <c r="UBQ164" s="18"/>
      <c r="UBR164" s="18"/>
      <c r="UBS164" s="18"/>
      <c r="UBT164" s="18"/>
      <c r="UBU164" s="18"/>
      <c r="UBV164" s="18"/>
      <c r="UBW164" s="18"/>
      <c r="UBX164" s="18"/>
      <c r="UBY164" s="18"/>
      <c r="UBZ164" s="18"/>
      <c r="UCA164" s="18"/>
      <c r="UCB164" s="18"/>
      <c r="UCC164" s="18"/>
      <c r="UCD164" s="18"/>
      <c r="UCE164" s="18"/>
      <c r="UCF164" s="18"/>
      <c r="UCG164" s="18"/>
      <c r="UCH164" s="18"/>
      <c r="UCI164" s="18"/>
      <c r="UCJ164" s="18"/>
      <c r="UCK164" s="18"/>
      <c r="UCL164" s="18"/>
      <c r="UCM164" s="18"/>
      <c r="UCN164" s="18"/>
      <c r="UCO164" s="18"/>
      <c r="UCP164" s="18"/>
      <c r="UCQ164" s="18"/>
      <c r="UCR164" s="18"/>
      <c r="UCS164" s="18"/>
      <c r="UCT164" s="18"/>
      <c r="UCU164" s="18"/>
      <c r="UCV164" s="18"/>
      <c r="UCW164" s="18"/>
      <c r="UCX164" s="18"/>
      <c r="UCY164" s="18"/>
      <c r="UCZ164" s="18"/>
      <c r="UDA164" s="18"/>
      <c r="UDB164" s="18"/>
      <c r="UDC164" s="18"/>
      <c r="UDD164" s="18"/>
      <c r="UDE164" s="18"/>
      <c r="UDF164" s="18"/>
      <c r="UDG164" s="18"/>
      <c r="UDH164" s="18"/>
      <c r="UDI164" s="18"/>
      <c r="UDJ164" s="18"/>
      <c r="UDK164" s="18"/>
      <c r="UDL164" s="18"/>
      <c r="UDM164" s="18"/>
      <c r="UDN164" s="18"/>
      <c r="UDO164" s="18"/>
      <c r="UDP164" s="18"/>
      <c r="UDQ164" s="18"/>
      <c r="UDR164" s="18"/>
      <c r="UDS164" s="18"/>
      <c r="UDT164" s="18"/>
      <c r="UDU164" s="18"/>
      <c r="UDV164" s="18"/>
      <c r="UDW164" s="18"/>
      <c r="UDX164" s="18"/>
      <c r="UDY164" s="18"/>
      <c r="UDZ164" s="18"/>
      <c r="UEA164" s="18"/>
      <c r="UEB164" s="18"/>
      <c r="UEC164" s="18"/>
      <c r="UED164" s="18"/>
      <c r="UEE164" s="18"/>
      <c r="UEF164" s="18"/>
      <c r="UEG164" s="18"/>
      <c r="UEH164" s="18"/>
      <c r="UEI164" s="18"/>
      <c r="UEJ164" s="18"/>
      <c r="UEK164" s="18"/>
      <c r="UEL164" s="18"/>
      <c r="UEM164" s="18"/>
      <c r="UEN164" s="18"/>
      <c r="UEO164" s="18"/>
      <c r="UEP164" s="18"/>
      <c r="UEQ164" s="18"/>
      <c r="UER164" s="18"/>
      <c r="UES164" s="18"/>
      <c r="UET164" s="18"/>
      <c r="UEU164" s="18"/>
      <c r="UEV164" s="18"/>
      <c r="UEW164" s="18"/>
      <c r="UEX164" s="18"/>
      <c r="UEY164" s="18"/>
      <c r="UEZ164" s="18"/>
      <c r="UFA164" s="18"/>
      <c r="UFB164" s="18"/>
      <c r="UFC164" s="18"/>
      <c r="UFD164" s="18"/>
      <c r="UFE164" s="18"/>
      <c r="UFF164" s="18"/>
      <c r="UFG164" s="18"/>
      <c r="UFH164" s="18"/>
      <c r="UFI164" s="18"/>
      <c r="UFJ164" s="18"/>
      <c r="UFK164" s="18"/>
      <c r="UFL164" s="18"/>
      <c r="UFM164" s="18"/>
      <c r="UFN164" s="18"/>
      <c r="UFO164" s="18"/>
      <c r="UFP164" s="18"/>
      <c r="UFQ164" s="18"/>
      <c r="UFR164" s="18"/>
      <c r="UFS164" s="18"/>
      <c r="UFT164" s="18"/>
      <c r="UFU164" s="18"/>
      <c r="UFV164" s="18"/>
      <c r="UFW164" s="18"/>
      <c r="UFX164" s="18"/>
      <c r="UFY164" s="18"/>
      <c r="UFZ164" s="18"/>
      <c r="UGA164" s="18"/>
      <c r="UGB164" s="18"/>
      <c r="UGC164" s="18"/>
      <c r="UGD164" s="18"/>
      <c r="UGE164" s="18"/>
      <c r="UGF164" s="18"/>
      <c r="UGG164" s="18"/>
      <c r="UGH164" s="18"/>
      <c r="UGI164" s="18"/>
      <c r="UGJ164" s="18"/>
      <c r="UGK164" s="18"/>
      <c r="UGL164" s="18"/>
      <c r="UGM164" s="18"/>
      <c r="UGN164" s="18"/>
      <c r="UGO164" s="18"/>
      <c r="UGP164" s="18"/>
      <c r="UGQ164" s="18"/>
      <c r="UGR164" s="18"/>
      <c r="UGS164" s="18"/>
      <c r="UGT164" s="18"/>
      <c r="UGU164" s="18"/>
      <c r="UGV164" s="18"/>
      <c r="UGW164" s="18"/>
      <c r="UGX164" s="18"/>
      <c r="UGY164" s="18"/>
      <c r="UGZ164" s="18"/>
      <c r="UHA164" s="18"/>
      <c r="UHB164" s="18"/>
      <c r="UHC164" s="18"/>
      <c r="UHD164" s="18"/>
      <c r="UHE164" s="18"/>
      <c r="UHF164" s="18"/>
      <c r="UHG164" s="18"/>
      <c r="UHH164" s="18"/>
      <c r="UHI164" s="18"/>
      <c r="UHJ164" s="18"/>
      <c r="UHK164" s="18"/>
      <c r="UHL164" s="18"/>
      <c r="UHM164" s="18"/>
      <c r="UHN164" s="18"/>
      <c r="UHO164" s="18"/>
      <c r="UHP164" s="18"/>
      <c r="UHQ164" s="18"/>
      <c r="UHR164" s="18"/>
      <c r="UHS164" s="18"/>
      <c r="UHT164" s="18"/>
      <c r="UHU164" s="18"/>
      <c r="UHV164" s="18"/>
      <c r="UHW164" s="18"/>
      <c r="UHX164" s="18"/>
      <c r="UHY164" s="18"/>
      <c r="UHZ164" s="18"/>
      <c r="UIA164" s="18"/>
      <c r="UIB164" s="18"/>
      <c r="UIC164" s="18"/>
      <c r="UID164" s="18"/>
      <c r="UIE164" s="18"/>
      <c r="UIF164" s="18"/>
      <c r="UIG164" s="18"/>
      <c r="UIH164" s="18"/>
      <c r="UII164" s="18"/>
      <c r="UIJ164" s="18"/>
      <c r="UIK164" s="18"/>
      <c r="UIL164" s="18"/>
      <c r="UIM164" s="18"/>
      <c r="UIN164" s="18"/>
      <c r="UIO164" s="18"/>
      <c r="UIP164" s="18"/>
      <c r="UIQ164" s="18"/>
      <c r="UIR164" s="18"/>
      <c r="UIS164" s="18"/>
      <c r="UIT164" s="18"/>
      <c r="UIU164" s="18"/>
      <c r="UIV164" s="18"/>
      <c r="UIW164" s="18"/>
      <c r="UIX164" s="18"/>
      <c r="UIY164" s="18"/>
      <c r="UIZ164" s="18"/>
      <c r="UJA164" s="18"/>
      <c r="UJB164" s="18"/>
      <c r="UJC164" s="18"/>
      <c r="UJD164" s="18"/>
      <c r="UJE164" s="18"/>
      <c r="UJF164" s="18"/>
      <c r="UJG164" s="18"/>
      <c r="UJH164" s="18"/>
      <c r="UJI164" s="18"/>
      <c r="UJJ164" s="18"/>
      <c r="UJK164" s="18"/>
      <c r="UJL164" s="18"/>
      <c r="UJM164" s="18"/>
      <c r="UJN164" s="18"/>
      <c r="UJO164" s="18"/>
      <c r="UJP164" s="18"/>
      <c r="UJQ164" s="18"/>
      <c r="UJR164" s="18"/>
      <c r="UJS164" s="18"/>
      <c r="UJT164" s="18"/>
      <c r="UJU164" s="18"/>
      <c r="UJV164" s="18"/>
      <c r="UJW164" s="18"/>
      <c r="UJX164" s="18"/>
      <c r="UJY164" s="18"/>
      <c r="UJZ164" s="18"/>
      <c r="UKA164" s="18"/>
      <c r="UKB164" s="18"/>
      <c r="UKC164" s="18"/>
      <c r="UKD164" s="18"/>
      <c r="UKE164" s="18"/>
      <c r="UKF164" s="18"/>
      <c r="UKG164" s="18"/>
      <c r="UKH164" s="18"/>
      <c r="UKI164" s="18"/>
      <c r="UKJ164" s="18"/>
      <c r="UKK164" s="18"/>
      <c r="UKL164" s="18"/>
      <c r="UKM164" s="18"/>
      <c r="UKN164" s="18"/>
      <c r="UKO164" s="18"/>
      <c r="UKP164" s="18"/>
      <c r="UKQ164" s="18"/>
      <c r="UKR164" s="18"/>
      <c r="UKS164" s="18"/>
      <c r="UKT164" s="18"/>
      <c r="UKU164" s="18"/>
      <c r="UKV164" s="18"/>
      <c r="UKW164" s="18"/>
      <c r="UKX164" s="18"/>
      <c r="UKY164" s="18"/>
      <c r="UKZ164" s="18"/>
      <c r="ULA164" s="18"/>
      <c r="ULB164" s="18"/>
      <c r="ULC164" s="18"/>
      <c r="ULD164" s="18"/>
      <c r="ULE164" s="18"/>
      <c r="ULF164" s="18"/>
      <c r="ULG164" s="18"/>
      <c r="ULH164" s="18"/>
      <c r="ULI164" s="18"/>
      <c r="ULJ164" s="18"/>
      <c r="ULK164" s="18"/>
      <c r="ULL164" s="18"/>
      <c r="ULM164" s="18"/>
      <c r="ULN164" s="18"/>
      <c r="ULO164" s="18"/>
      <c r="ULP164" s="18"/>
      <c r="ULQ164" s="18"/>
      <c r="ULR164" s="18"/>
      <c r="ULS164" s="18"/>
      <c r="ULT164" s="18"/>
      <c r="ULU164" s="18"/>
      <c r="ULV164" s="18"/>
      <c r="ULW164" s="18"/>
      <c r="ULX164" s="18"/>
      <c r="ULY164" s="18"/>
      <c r="ULZ164" s="18"/>
      <c r="UMA164" s="18"/>
      <c r="UMB164" s="18"/>
      <c r="UMC164" s="18"/>
      <c r="UMD164" s="18"/>
      <c r="UME164" s="18"/>
      <c r="UMF164" s="18"/>
      <c r="UMG164" s="18"/>
      <c r="UMH164" s="18"/>
      <c r="UMI164" s="18"/>
      <c r="UMJ164" s="18"/>
      <c r="UMK164" s="18"/>
      <c r="UML164" s="18"/>
      <c r="UMM164" s="18"/>
      <c r="UMN164" s="18"/>
      <c r="UMO164" s="18"/>
      <c r="UMP164" s="18"/>
      <c r="UMQ164" s="18"/>
      <c r="UMR164" s="18"/>
      <c r="UMS164" s="18"/>
      <c r="UMT164" s="18"/>
      <c r="UMU164" s="18"/>
      <c r="UMV164" s="18"/>
      <c r="UMW164" s="18"/>
      <c r="UMX164" s="18"/>
      <c r="UMY164" s="18"/>
      <c r="UMZ164" s="18"/>
      <c r="UNA164" s="18"/>
      <c r="UNB164" s="18"/>
      <c r="UNC164" s="18"/>
      <c r="UND164" s="18"/>
      <c r="UNE164" s="18"/>
      <c r="UNF164" s="18"/>
      <c r="UNG164" s="18"/>
      <c r="UNH164" s="18"/>
      <c r="UNI164" s="18"/>
      <c r="UNJ164" s="18"/>
      <c r="UNK164" s="18"/>
      <c r="UNL164" s="18"/>
      <c r="UNM164" s="18"/>
      <c r="UNN164" s="18"/>
      <c r="UNO164" s="18"/>
      <c r="UNP164" s="18"/>
      <c r="UNQ164" s="18"/>
      <c r="UNR164" s="18"/>
      <c r="UNS164" s="18"/>
      <c r="UNT164" s="18"/>
      <c r="UNU164" s="18"/>
      <c r="UNV164" s="18"/>
      <c r="UNW164" s="18"/>
      <c r="UNX164" s="18"/>
      <c r="UNY164" s="18"/>
      <c r="UNZ164" s="18"/>
      <c r="UOA164" s="18"/>
      <c r="UOB164" s="18"/>
      <c r="UOC164" s="18"/>
      <c r="UOD164" s="18"/>
      <c r="UOE164" s="18"/>
      <c r="UOF164" s="18"/>
      <c r="UOG164" s="18"/>
      <c r="UOH164" s="18"/>
      <c r="UOI164" s="18"/>
      <c r="UOJ164" s="18"/>
      <c r="UOK164" s="18"/>
      <c r="UOL164" s="18"/>
      <c r="UOM164" s="18"/>
      <c r="UON164" s="18"/>
      <c r="UOO164" s="18"/>
      <c r="UOP164" s="18"/>
      <c r="UOQ164" s="18"/>
      <c r="UOR164" s="18"/>
      <c r="UOS164" s="18"/>
      <c r="UOT164" s="18"/>
      <c r="UOU164" s="18"/>
      <c r="UOV164" s="18"/>
      <c r="UOW164" s="18"/>
      <c r="UOX164" s="18"/>
      <c r="UOY164" s="18"/>
      <c r="UOZ164" s="18"/>
      <c r="UPA164" s="18"/>
      <c r="UPB164" s="18"/>
      <c r="UPC164" s="18"/>
      <c r="UPD164" s="18"/>
      <c r="UPE164" s="18"/>
      <c r="UPF164" s="18"/>
      <c r="UPG164" s="18"/>
      <c r="UPH164" s="18"/>
      <c r="UPI164" s="18"/>
      <c r="UPJ164" s="18"/>
      <c r="UPK164" s="18"/>
      <c r="UPL164" s="18"/>
      <c r="UPM164" s="18"/>
      <c r="UPN164" s="18"/>
      <c r="UPO164" s="18"/>
      <c r="UPP164" s="18"/>
      <c r="UPQ164" s="18"/>
      <c r="UPR164" s="18"/>
      <c r="UPS164" s="18"/>
      <c r="UPT164" s="18"/>
      <c r="UPU164" s="18"/>
      <c r="UPV164" s="18"/>
      <c r="UPW164" s="18"/>
      <c r="UPX164" s="18"/>
      <c r="UPY164" s="18"/>
      <c r="UPZ164" s="18"/>
      <c r="UQA164" s="18"/>
      <c r="UQB164" s="18"/>
      <c r="UQC164" s="18"/>
      <c r="UQD164" s="18"/>
      <c r="UQE164" s="18"/>
      <c r="UQF164" s="18"/>
      <c r="UQG164" s="18"/>
      <c r="UQH164" s="18"/>
      <c r="UQI164" s="18"/>
      <c r="UQJ164" s="18"/>
      <c r="UQK164" s="18"/>
      <c r="UQL164" s="18"/>
      <c r="UQM164" s="18"/>
      <c r="UQN164" s="18"/>
      <c r="UQO164" s="18"/>
      <c r="UQP164" s="18"/>
      <c r="UQQ164" s="18"/>
      <c r="UQR164" s="18"/>
      <c r="UQS164" s="18"/>
      <c r="UQT164" s="18"/>
      <c r="UQU164" s="18"/>
      <c r="UQV164" s="18"/>
      <c r="UQW164" s="18"/>
      <c r="UQX164" s="18"/>
      <c r="UQY164" s="18"/>
      <c r="UQZ164" s="18"/>
      <c r="URA164" s="18"/>
      <c r="URB164" s="18"/>
      <c r="URC164" s="18"/>
      <c r="URD164" s="18"/>
      <c r="URE164" s="18"/>
      <c r="URF164" s="18"/>
      <c r="URG164" s="18"/>
      <c r="URH164" s="18"/>
      <c r="URI164" s="18"/>
      <c r="URJ164" s="18"/>
      <c r="URK164" s="18"/>
      <c r="URL164" s="18"/>
      <c r="URM164" s="18"/>
      <c r="URN164" s="18"/>
      <c r="URO164" s="18"/>
      <c r="URP164" s="18"/>
      <c r="URQ164" s="18"/>
      <c r="URR164" s="18"/>
      <c r="URS164" s="18"/>
      <c r="URT164" s="18"/>
      <c r="URU164" s="18"/>
      <c r="URV164" s="18"/>
      <c r="URW164" s="18"/>
      <c r="URX164" s="18"/>
      <c r="URY164" s="18"/>
      <c r="URZ164" s="18"/>
      <c r="USA164" s="18"/>
      <c r="USB164" s="18"/>
      <c r="USC164" s="18"/>
      <c r="USD164" s="18"/>
      <c r="USE164" s="18"/>
      <c r="USF164" s="18"/>
      <c r="USG164" s="18"/>
      <c r="USH164" s="18"/>
      <c r="USI164" s="18"/>
      <c r="USJ164" s="18"/>
      <c r="USK164" s="18"/>
      <c r="USL164" s="18"/>
      <c r="USM164" s="18"/>
      <c r="USN164" s="18"/>
      <c r="USO164" s="18"/>
      <c r="USP164" s="18"/>
      <c r="USQ164" s="18"/>
      <c r="USR164" s="18"/>
      <c r="USS164" s="18"/>
      <c r="UST164" s="18"/>
      <c r="USU164" s="18"/>
      <c r="USV164" s="18"/>
      <c r="USW164" s="18"/>
      <c r="USX164" s="18"/>
      <c r="USY164" s="18"/>
      <c r="USZ164" s="18"/>
      <c r="UTA164" s="18"/>
      <c r="UTB164" s="18"/>
      <c r="UTC164" s="18"/>
      <c r="UTD164" s="18"/>
      <c r="UTE164" s="18"/>
      <c r="UTF164" s="18"/>
      <c r="UTG164" s="18"/>
      <c r="UTH164" s="18"/>
      <c r="UTI164" s="18"/>
      <c r="UTJ164" s="18"/>
      <c r="UTK164" s="18"/>
      <c r="UTL164" s="18"/>
      <c r="UTM164" s="18"/>
      <c r="UTN164" s="18"/>
      <c r="UTO164" s="18"/>
      <c r="UTP164" s="18"/>
      <c r="UTQ164" s="18"/>
      <c r="UTR164" s="18"/>
      <c r="UTS164" s="18"/>
      <c r="UTT164" s="18"/>
      <c r="UTU164" s="18"/>
      <c r="UTV164" s="18"/>
      <c r="UTW164" s="18"/>
      <c r="UTX164" s="18"/>
      <c r="UTY164" s="18"/>
      <c r="UTZ164" s="18"/>
      <c r="UUA164" s="18"/>
      <c r="UUB164" s="18"/>
      <c r="UUC164" s="18"/>
      <c r="UUD164" s="18"/>
      <c r="UUE164" s="18"/>
      <c r="UUF164" s="18"/>
      <c r="UUG164" s="18"/>
      <c r="UUH164" s="18"/>
      <c r="UUI164" s="18"/>
      <c r="UUJ164" s="18"/>
      <c r="UUK164" s="18"/>
      <c r="UUL164" s="18"/>
      <c r="UUM164" s="18"/>
      <c r="UUN164" s="18"/>
      <c r="UUO164" s="18"/>
      <c r="UUP164" s="18"/>
      <c r="UUQ164" s="18"/>
      <c r="UUR164" s="18"/>
      <c r="UUS164" s="18"/>
      <c r="UUT164" s="18"/>
      <c r="UUU164" s="18"/>
      <c r="UUV164" s="18"/>
      <c r="UUW164" s="18"/>
      <c r="UUX164" s="18"/>
      <c r="UUY164" s="18"/>
      <c r="UUZ164" s="18"/>
      <c r="UVA164" s="18"/>
      <c r="UVB164" s="18"/>
      <c r="UVC164" s="18"/>
      <c r="UVD164" s="18"/>
      <c r="UVE164" s="18"/>
      <c r="UVF164" s="18"/>
      <c r="UVG164" s="18"/>
      <c r="UVH164" s="18"/>
      <c r="UVI164" s="18"/>
      <c r="UVJ164" s="18"/>
      <c r="UVK164" s="18"/>
      <c r="UVL164" s="18"/>
      <c r="UVM164" s="18"/>
      <c r="UVN164" s="18"/>
      <c r="UVO164" s="18"/>
      <c r="UVP164" s="18"/>
      <c r="UVQ164" s="18"/>
      <c r="UVR164" s="18"/>
      <c r="UVS164" s="18"/>
      <c r="UVT164" s="18"/>
      <c r="UVU164" s="18"/>
      <c r="UVV164" s="18"/>
      <c r="UVW164" s="18"/>
      <c r="UVX164" s="18"/>
      <c r="UVY164" s="18"/>
      <c r="UVZ164" s="18"/>
      <c r="UWA164" s="18"/>
      <c r="UWB164" s="18"/>
      <c r="UWC164" s="18"/>
      <c r="UWD164" s="18"/>
      <c r="UWE164" s="18"/>
      <c r="UWF164" s="18"/>
      <c r="UWG164" s="18"/>
      <c r="UWH164" s="18"/>
      <c r="UWI164" s="18"/>
      <c r="UWJ164" s="18"/>
      <c r="UWK164" s="18"/>
      <c r="UWL164" s="18"/>
      <c r="UWM164" s="18"/>
      <c r="UWN164" s="18"/>
      <c r="UWO164" s="18"/>
      <c r="UWP164" s="18"/>
      <c r="UWQ164" s="18"/>
      <c r="UWR164" s="18"/>
      <c r="UWS164" s="18"/>
      <c r="UWT164" s="18"/>
      <c r="UWU164" s="18"/>
      <c r="UWV164" s="18"/>
      <c r="UWW164" s="18"/>
      <c r="UWX164" s="18"/>
      <c r="UWY164" s="18"/>
      <c r="UWZ164" s="18"/>
      <c r="UXA164" s="18"/>
      <c r="UXB164" s="18"/>
      <c r="UXC164" s="18"/>
      <c r="UXD164" s="18"/>
      <c r="UXE164" s="18"/>
      <c r="UXF164" s="18"/>
      <c r="UXG164" s="18"/>
      <c r="UXH164" s="18"/>
      <c r="UXI164" s="18"/>
      <c r="UXJ164" s="18"/>
      <c r="UXK164" s="18"/>
      <c r="UXL164" s="18"/>
      <c r="UXM164" s="18"/>
      <c r="UXN164" s="18"/>
      <c r="UXO164" s="18"/>
      <c r="UXP164" s="18"/>
      <c r="UXQ164" s="18"/>
      <c r="UXR164" s="18"/>
      <c r="UXS164" s="18"/>
      <c r="UXT164" s="18"/>
      <c r="UXU164" s="18"/>
      <c r="UXV164" s="18"/>
      <c r="UXW164" s="18"/>
      <c r="UXX164" s="18"/>
      <c r="UXY164" s="18"/>
      <c r="UXZ164" s="18"/>
      <c r="UYA164" s="18"/>
      <c r="UYB164" s="18"/>
      <c r="UYC164" s="18"/>
      <c r="UYD164" s="18"/>
      <c r="UYE164" s="18"/>
      <c r="UYF164" s="18"/>
      <c r="UYG164" s="18"/>
      <c r="UYH164" s="18"/>
      <c r="UYI164" s="18"/>
      <c r="UYJ164" s="18"/>
      <c r="UYK164" s="18"/>
      <c r="UYL164" s="18"/>
      <c r="UYM164" s="18"/>
      <c r="UYN164" s="18"/>
      <c r="UYO164" s="18"/>
      <c r="UYP164" s="18"/>
      <c r="UYQ164" s="18"/>
      <c r="UYR164" s="18"/>
      <c r="UYS164" s="18"/>
      <c r="UYT164" s="18"/>
      <c r="UYU164" s="18"/>
      <c r="UYV164" s="18"/>
      <c r="UYW164" s="18"/>
      <c r="UYX164" s="18"/>
      <c r="UYY164" s="18"/>
      <c r="UYZ164" s="18"/>
      <c r="UZA164" s="18"/>
      <c r="UZB164" s="18"/>
      <c r="UZC164" s="18"/>
      <c r="UZD164" s="18"/>
      <c r="UZE164" s="18"/>
      <c r="UZF164" s="18"/>
      <c r="UZG164" s="18"/>
      <c r="UZH164" s="18"/>
      <c r="UZI164" s="18"/>
      <c r="UZJ164" s="18"/>
      <c r="UZK164" s="18"/>
      <c r="UZL164" s="18"/>
      <c r="UZM164" s="18"/>
      <c r="UZN164" s="18"/>
      <c r="UZO164" s="18"/>
      <c r="UZP164" s="18"/>
      <c r="UZQ164" s="18"/>
      <c r="UZR164" s="18"/>
      <c r="UZS164" s="18"/>
      <c r="UZT164" s="18"/>
      <c r="UZU164" s="18"/>
      <c r="UZV164" s="18"/>
      <c r="UZW164" s="18"/>
      <c r="UZX164" s="18"/>
      <c r="UZY164" s="18"/>
      <c r="UZZ164" s="18"/>
      <c r="VAA164" s="18"/>
      <c r="VAB164" s="18"/>
      <c r="VAC164" s="18"/>
      <c r="VAD164" s="18"/>
      <c r="VAE164" s="18"/>
      <c r="VAF164" s="18"/>
      <c r="VAG164" s="18"/>
      <c r="VAH164" s="18"/>
      <c r="VAI164" s="18"/>
      <c r="VAJ164" s="18"/>
      <c r="VAK164" s="18"/>
      <c r="VAL164" s="18"/>
      <c r="VAM164" s="18"/>
      <c r="VAN164" s="18"/>
      <c r="VAO164" s="18"/>
      <c r="VAP164" s="18"/>
      <c r="VAQ164" s="18"/>
      <c r="VAR164" s="18"/>
      <c r="VAS164" s="18"/>
      <c r="VAT164" s="18"/>
      <c r="VAU164" s="18"/>
      <c r="VAV164" s="18"/>
      <c r="VAW164" s="18"/>
      <c r="VAX164" s="18"/>
      <c r="VAY164" s="18"/>
      <c r="VAZ164" s="18"/>
      <c r="VBA164" s="18"/>
      <c r="VBB164" s="18"/>
      <c r="VBC164" s="18"/>
      <c r="VBD164" s="18"/>
      <c r="VBE164" s="18"/>
      <c r="VBF164" s="18"/>
      <c r="VBG164" s="18"/>
      <c r="VBH164" s="18"/>
      <c r="VBI164" s="18"/>
      <c r="VBJ164" s="18"/>
      <c r="VBK164" s="18"/>
      <c r="VBL164" s="18"/>
      <c r="VBM164" s="18"/>
      <c r="VBN164" s="18"/>
      <c r="VBO164" s="18"/>
      <c r="VBP164" s="18"/>
      <c r="VBQ164" s="18"/>
      <c r="VBR164" s="18"/>
      <c r="VBS164" s="18"/>
      <c r="VBT164" s="18"/>
      <c r="VBU164" s="18"/>
      <c r="VBV164" s="18"/>
      <c r="VBW164" s="18"/>
      <c r="VBX164" s="18"/>
      <c r="VBY164" s="18"/>
      <c r="VBZ164" s="18"/>
      <c r="VCA164" s="18"/>
      <c r="VCB164" s="18"/>
      <c r="VCC164" s="18"/>
      <c r="VCD164" s="18"/>
      <c r="VCE164" s="18"/>
      <c r="VCF164" s="18"/>
      <c r="VCG164" s="18"/>
      <c r="VCH164" s="18"/>
      <c r="VCI164" s="18"/>
      <c r="VCJ164" s="18"/>
      <c r="VCK164" s="18"/>
      <c r="VCL164" s="18"/>
      <c r="VCM164" s="18"/>
      <c r="VCN164" s="18"/>
      <c r="VCO164" s="18"/>
      <c r="VCP164" s="18"/>
      <c r="VCQ164" s="18"/>
      <c r="VCR164" s="18"/>
      <c r="VCS164" s="18"/>
      <c r="VCT164" s="18"/>
      <c r="VCU164" s="18"/>
      <c r="VCV164" s="18"/>
      <c r="VCW164" s="18"/>
      <c r="VCX164" s="18"/>
      <c r="VCY164" s="18"/>
      <c r="VCZ164" s="18"/>
      <c r="VDA164" s="18"/>
      <c r="VDB164" s="18"/>
      <c r="VDC164" s="18"/>
      <c r="VDD164" s="18"/>
      <c r="VDE164" s="18"/>
      <c r="VDF164" s="18"/>
      <c r="VDG164" s="18"/>
      <c r="VDH164" s="18"/>
      <c r="VDI164" s="18"/>
      <c r="VDJ164" s="18"/>
      <c r="VDK164" s="18"/>
      <c r="VDL164" s="18"/>
      <c r="VDM164" s="18"/>
      <c r="VDN164" s="18"/>
      <c r="VDO164" s="18"/>
      <c r="VDP164" s="18"/>
      <c r="VDQ164" s="18"/>
      <c r="VDR164" s="18"/>
      <c r="VDS164" s="18"/>
      <c r="VDT164" s="18"/>
      <c r="VDU164" s="18"/>
      <c r="VDV164" s="18"/>
      <c r="VDW164" s="18"/>
      <c r="VDX164" s="18"/>
      <c r="VDY164" s="18"/>
      <c r="VDZ164" s="18"/>
      <c r="VEA164" s="18"/>
      <c r="VEB164" s="18"/>
      <c r="VEC164" s="18"/>
      <c r="VED164" s="18"/>
      <c r="VEE164" s="18"/>
      <c r="VEF164" s="18"/>
      <c r="VEG164" s="18"/>
      <c r="VEH164" s="18"/>
      <c r="VEI164" s="18"/>
      <c r="VEJ164" s="18"/>
      <c r="VEK164" s="18"/>
      <c r="VEL164" s="18"/>
      <c r="VEM164" s="18"/>
      <c r="VEN164" s="18"/>
      <c r="VEO164" s="18"/>
      <c r="VEP164" s="18"/>
      <c r="VEQ164" s="18"/>
      <c r="VER164" s="18"/>
      <c r="VES164" s="18"/>
      <c r="VET164" s="18"/>
      <c r="VEU164" s="18"/>
      <c r="VEV164" s="18"/>
      <c r="VEW164" s="18"/>
      <c r="VEX164" s="18"/>
      <c r="VEY164" s="18"/>
      <c r="VEZ164" s="18"/>
      <c r="VFA164" s="18"/>
      <c r="VFB164" s="18"/>
      <c r="VFC164" s="18"/>
      <c r="VFD164" s="18"/>
      <c r="VFE164" s="18"/>
      <c r="VFF164" s="18"/>
      <c r="VFG164" s="18"/>
      <c r="VFH164" s="18"/>
      <c r="VFI164" s="18"/>
      <c r="VFJ164" s="18"/>
      <c r="VFK164" s="18"/>
      <c r="VFL164" s="18"/>
      <c r="VFM164" s="18"/>
      <c r="VFN164" s="18"/>
      <c r="VFO164" s="18"/>
      <c r="VFP164" s="18"/>
      <c r="VFQ164" s="18"/>
      <c r="VFR164" s="18"/>
      <c r="VFS164" s="18"/>
      <c r="VFT164" s="18"/>
      <c r="VFU164" s="18"/>
      <c r="VFV164" s="18"/>
      <c r="VFW164" s="18"/>
      <c r="VFX164" s="18"/>
      <c r="VFY164" s="18"/>
      <c r="VFZ164" s="18"/>
      <c r="VGA164" s="18"/>
      <c r="VGB164" s="18"/>
      <c r="VGC164" s="18"/>
      <c r="VGD164" s="18"/>
      <c r="VGE164" s="18"/>
      <c r="VGF164" s="18"/>
      <c r="VGG164" s="18"/>
      <c r="VGH164" s="18"/>
      <c r="VGI164" s="18"/>
      <c r="VGJ164" s="18"/>
      <c r="VGK164" s="18"/>
      <c r="VGL164" s="18"/>
      <c r="VGM164" s="18"/>
      <c r="VGN164" s="18"/>
      <c r="VGO164" s="18"/>
      <c r="VGP164" s="18"/>
      <c r="VGQ164" s="18"/>
      <c r="VGR164" s="18"/>
      <c r="VGS164" s="18"/>
      <c r="VGT164" s="18"/>
      <c r="VGU164" s="18"/>
      <c r="VGV164" s="18"/>
      <c r="VGW164" s="18"/>
      <c r="VGX164" s="18"/>
      <c r="VGY164" s="18"/>
      <c r="VGZ164" s="18"/>
      <c r="VHA164" s="18"/>
      <c r="VHB164" s="18"/>
      <c r="VHC164" s="18"/>
      <c r="VHD164" s="18"/>
      <c r="VHE164" s="18"/>
      <c r="VHF164" s="18"/>
      <c r="VHG164" s="18"/>
      <c r="VHH164" s="18"/>
      <c r="VHI164" s="18"/>
      <c r="VHJ164" s="18"/>
      <c r="VHK164" s="18"/>
      <c r="VHL164" s="18"/>
      <c r="VHM164" s="18"/>
      <c r="VHN164" s="18"/>
      <c r="VHO164" s="18"/>
      <c r="VHP164" s="18"/>
      <c r="VHQ164" s="18"/>
      <c r="VHR164" s="18"/>
      <c r="VHS164" s="18"/>
      <c r="VHT164" s="18"/>
      <c r="VHU164" s="18"/>
      <c r="VHV164" s="18"/>
      <c r="VHW164" s="18"/>
      <c r="VHX164" s="18"/>
      <c r="VHY164" s="18"/>
      <c r="VHZ164" s="18"/>
      <c r="VIA164" s="18"/>
      <c r="VIB164" s="18"/>
      <c r="VIC164" s="18"/>
      <c r="VID164" s="18"/>
      <c r="VIE164" s="18"/>
      <c r="VIF164" s="18"/>
      <c r="VIG164" s="18"/>
      <c r="VIH164" s="18"/>
      <c r="VII164" s="18"/>
      <c r="VIJ164" s="18"/>
      <c r="VIK164" s="18"/>
      <c r="VIL164" s="18"/>
      <c r="VIM164" s="18"/>
      <c r="VIN164" s="18"/>
      <c r="VIO164" s="18"/>
      <c r="VIP164" s="18"/>
      <c r="VIQ164" s="18"/>
      <c r="VIR164" s="18"/>
      <c r="VIS164" s="18"/>
      <c r="VIT164" s="18"/>
      <c r="VIU164" s="18"/>
      <c r="VIV164" s="18"/>
      <c r="VIW164" s="18"/>
      <c r="VIX164" s="18"/>
      <c r="VIY164" s="18"/>
      <c r="VIZ164" s="18"/>
      <c r="VJA164" s="18"/>
      <c r="VJB164" s="18"/>
      <c r="VJC164" s="18"/>
      <c r="VJD164" s="18"/>
      <c r="VJE164" s="18"/>
      <c r="VJF164" s="18"/>
      <c r="VJG164" s="18"/>
      <c r="VJH164" s="18"/>
      <c r="VJI164" s="18"/>
      <c r="VJJ164" s="18"/>
      <c r="VJK164" s="18"/>
      <c r="VJL164" s="18"/>
      <c r="VJM164" s="18"/>
      <c r="VJN164" s="18"/>
      <c r="VJO164" s="18"/>
      <c r="VJP164" s="18"/>
      <c r="VJQ164" s="18"/>
      <c r="VJR164" s="18"/>
      <c r="VJS164" s="18"/>
      <c r="VJT164" s="18"/>
      <c r="VJU164" s="18"/>
      <c r="VJV164" s="18"/>
      <c r="VJW164" s="18"/>
      <c r="VJX164" s="18"/>
      <c r="VJY164" s="18"/>
      <c r="VJZ164" s="18"/>
      <c r="VKA164" s="18"/>
      <c r="VKB164" s="18"/>
      <c r="VKC164" s="18"/>
      <c r="VKD164" s="18"/>
      <c r="VKE164" s="18"/>
      <c r="VKF164" s="18"/>
      <c r="VKG164" s="18"/>
      <c r="VKH164" s="18"/>
      <c r="VKI164" s="18"/>
      <c r="VKJ164" s="18"/>
      <c r="VKK164" s="18"/>
      <c r="VKL164" s="18"/>
      <c r="VKM164" s="18"/>
      <c r="VKN164" s="18"/>
      <c r="VKO164" s="18"/>
      <c r="VKP164" s="18"/>
      <c r="VKQ164" s="18"/>
      <c r="VKR164" s="18"/>
      <c r="VKS164" s="18"/>
      <c r="VKT164" s="18"/>
      <c r="VKU164" s="18"/>
      <c r="VKV164" s="18"/>
      <c r="VKW164" s="18"/>
      <c r="VKX164" s="18"/>
      <c r="VKY164" s="18"/>
      <c r="VKZ164" s="18"/>
      <c r="VLA164" s="18"/>
      <c r="VLB164" s="18"/>
      <c r="VLC164" s="18"/>
      <c r="VLD164" s="18"/>
      <c r="VLE164" s="18"/>
      <c r="VLF164" s="18"/>
      <c r="VLG164" s="18"/>
      <c r="VLH164" s="18"/>
      <c r="VLI164" s="18"/>
      <c r="VLJ164" s="18"/>
      <c r="VLK164" s="18"/>
      <c r="VLL164" s="18"/>
      <c r="VLM164" s="18"/>
      <c r="VLN164" s="18"/>
      <c r="VLO164" s="18"/>
      <c r="VLP164" s="18"/>
      <c r="VLQ164" s="18"/>
      <c r="VLR164" s="18"/>
      <c r="VLS164" s="18"/>
      <c r="VLT164" s="18"/>
      <c r="VLU164" s="18"/>
      <c r="VLV164" s="18"/>
      <c r="VLW164" s="18"/>
      <c r="VLX164" s="18"/>
      <c r="VLY164" s="18"/>
      <c r="VLZ164" s="18"/>
      <c r="VMA164" s="18"/>
      <c r="VMB164" s="18"/>
      <c r="VMC164" s="18"/>
      <c r="VMD164" s="18"/>
      <c r="VME164" s="18"/>
      <c r="VMF164" s="18"/>
      <c r="VMG164" s="18"/>
      <c r="VMH164" s="18"/>
      <c r="VMI164" s="18"/>
      <c r="VMJ164" s="18"/>
      <c r="VMK164" s="18"/>
      <c r="VML164" s="18"/>
      <c r="VMM164" s="18"/>
      <c r="VMN164" s="18"/>
      <c r="VMO164" s="18"/>
      <c r="VMP164" s="18"/>
      <c r="VMQ164" s="18"/>
      <c r="VMR164" s="18"/>
      <c r="VMS164" s="18"/>
      <c r="VMT164" s="18"/>
      <c r="VMU164" s="18"/>
      <c r="VMV164" s="18"/>
      <c r="VMW164" s="18"/>
      <c r="VMX164" s="18"/>
      <c r="VMY164" s="18"/>
      <c r="VMZ164" s="18"/>
      <c r="VNA164" s="18"/>
      <c r="VNB164" s="18"/>
      <c r="VNC164" s="18"/>
      <c r="VND164" s="18"/>
      <c r="VNE164" s="18"/>
      <c r="VNF164" s="18"/>
      <c r="VNG164" s="18"/>
      <c r="VNH164" s="18"/>
      <c r="VNI164" s="18"/>
      <c r="VNJ164" s="18"/>
      <c r="VNK164" s="18"/>
      <c r="VNL164" s="18"/>
      <c r="VNM164" s="18"/>
      <c r="VNN164" s="18"/>
      <c r="VNO164" s="18"/>
      <c r="VNP164" s="18"/>
      <c r="VNQ164" s="18"/>
      <c r="VNR164" s="18"/>
      <c r="VNS164" s="18"/>
      <c r="VNT164" s="18"/>
      <c r="VNU164" s="18"/>
      <c r="VNV164" s="18"/>
      <c r="VNW164" s="18"/>
      <c r="VNX164" s="18"/>
      <c r="VNY164" s="18"/>
      <c r="VNZ164" s="18"/>
      <c r="VOA164" s="18"/>
      <c r="VOB164" s="18"/>
      <c r="VOC164" s="18"/>
      <c r="VOD164" s="18"/>
      <c r="VOE164" s="18"/>
      <c r="VOF164" s="18"/>
      <c r="VOG164" s="18"/>
      <c r="VOH164" s="18"/>
      <c r="VOI164" s="18"/>
      <c r="VOJ164" s="18"/>
      <c r="VOK164" s="18"/>
      <c r="VOL164" s="18"/>
      <c r="VOM164" s="18"/>
      <c r="VON164" s="18"/>
      <c r="VOO164" s="18"/>
      <c r="VOP164" s="18"/>
      <c r="VOQ164" s="18"/>
      <c r="VOR164" s="18"/>
      <c r="VOS164" s="18"/>
      <c r="VOT164" s="18"/>
      <c r="VOU164" s="18"/>
      <c r="VOV164" s="18"/>
      <c r="VOW164" s="18"/>
      <c r="VOX164" s="18"/>
      <c r="VOY164" s="18"/>
      <c r="VOZ164" s="18"/>
      <c r="VPA164" s="18"/>
      <c r="VPB164" s="18"/>
      <c r="VPC164" s="18"/>
      <c r="VPD164" s="18"/>
      <c r="VPE164" s="18"/>
      <c r="VPF164" s="18"/>
      <c r="VPG164" s="18"/>
      <c r="VPH164" s="18"/>
      <c r="VPI164" s="18"/>
      <c r="VPJ164" s="18"/>
      <c r="VPK164" s="18"/>
      <c r="VPL164" s="18"/>
      <c r="VPM164" s="18"/>
      <c r="VPN164" s="18"/>
      <c r="VPO164" s="18"/>
      <c r="VPP164" s="18"/>
      <c r="VPQ164" s="18"/>
      <c r="VPR164" s="18"/>
      <c r="VPS164" s="18"/>
      <c r="VPT164" s="18"/>
      <c r="VPU164" s="18"/>
      <c r="VPV164" s="18"/>
      <c r="VPW164" s="18"/>
      <c r="VPX164" s="18"/>
      <c r="VPY164" s="18"/>
      <c r="VPZ164" s="18"/>
      <c r="VQA164" s="18"/>
      <c r="VQB164" s="18"/>
      <c r="VQC164" s="18"/>
      <c r="VQD164" s="18"/>
      <c r="VQE164" s="18"/>
      <c r="VQF164" s="18"/>
      <c r="VQG164" s="18"/>
      <c r="VQH164" s="18"/>
      <c r="VQI164" s="18"/>
      <c r="VQJ164" s="18"/>
      <c r="VQK164" s="18"/>
      <c r="VQL164" s="18"/>
      <c r="VQM164" s="18"/>
      <c r="VQN164" s="18"/>
      <c r="VQO164" s="18"/>
      <c r="VQP164" s="18"/>
      <c r="VQQ164" s="18"/>
      <c r="VQR164" s="18"/>
      <c r="VQS164" s="18"/>
      <c r="VQT164" s="18"/>
      <c r="VQU164" s="18"/>
      <c r="VQV164" s="18"/>
      <c r="VQW164" s="18"/>
      <c r="VQX164" s="18"/>
      <c r="VQY164" s="18"/>
      <c r="VQZ164" s="18"/>
      <c r="VRA164" s="18"/>
      <c r="VRB164" s="18"/>
      <c r="VRC164" s="18"/>
      <c r="VRD164" s="18"/>
      <c r="VRE164" s="18"/>
      <c r="VRF164" s="18"/>
      <c r="VRG164" s="18"/>
      <c r="VRH164" s="18"/>
      <c r="VRI164" s="18"/>
      <c r="VRJ164" s="18"/>
      <c r="VRK164" s="18"/>
      <c r="VRL164" s="18"/>
      <c r="VRM164" s="18"/>
      <c r="VRN164" s="18"/>
      <c r="VRO164" s="18"/>
      <c r="VRP164" s="18"/>
      <c r="VRQ164" s="18"/>
      <c r="VRR164" s="18"/>
      <c r="VRS164" s="18"/>
      <c r="VRT164" s="18"/>
      <c r="VRU164" s="18"/>
      <c r="VRV164" s="18"/>
      <c r="VRW164" s="18"/>
      <c r="VRX164" s="18"/>
      <c r="VRY164" s="18"/>
      <c r="VRZ164" s="18"/>
      <c r="VSA164" s="18"/>
      <c r="VSB164" s="18"/>
      <c r="VSC164" s="18"/>
      <c r="VSD164" s="18"/>
      <c r="VSE164" s="18"/>
      <c r="VSF164" s="18"/>
      <c r="VSG164" s="18"/>
      <c r="VSH164" s="18"/>
      <c r="VSI164" s="18"/>
      <c r="VSJ164" s="18"/>
      <c r="VSK164" s="18"/>
      <c r="VSL164" s="18"/>
      <c r="VSM164" s="18"/>
      <c r="VSN164" s="18"/>
      <c r="VSO164" s="18"/>
      <c r="VSP164" s="18"/>
      <c r="VSQ164" s="18"/>
      <c r="VSR164" s="18"/>
      <c r="VSS164" s="18"/>
      <c r="VST164" s="18"/>
      <c r="VSU164" s="18"/>
      <c r="VSV164" s="18"/>
      <c r="VSW164" s="18"/>
      <c r="VSX164" s="18"/>
      <c r="VSY164" s="18"/>
      <c r="VSZ164" s="18"/>
      <c r="VTA164" s="18"/>
      <c r="VTB164" s="18"/>
      <c r="VTC164" s="18"/>
      <c r="VTD164" s="18"/>
      <c r="VTE164" s="18"/>
      <c r="VTF164" s="18"/>
      <c r="VTG164" s="18"/>
      <c r="VTH164" s="18"/>
      <c r="VTI164" s="18"/>
      <c r="VTJ164" s="18"/>
      <c r="VTK164" s="18"/>
      <c r="VTL164" s="18"/>
      <c r="VTM164" s="18"/>
      <c r="VTN164" s="18"/>
      <c r="VTO164" s="18"/>
      <c r="VTP164" s="18"/>
      <c r="VTQ164" s="18"/>
      <c r="VTR164" s="18"/>
      <c r="VTS164" s="18"/>
      <c r="VTT164" s="18"/>
      <c r="VTU164" s="18"/>
      <c r="VTV164" s="18"/>
      <c r="VTW164" s="18"/>
      <c r="VTX164" s="18"/>
      <c r="VTY164" s="18"/>
      <c r="VTZ164" s="18"/>
      <c r="VUA164" s="18"/>
      <c r="VUB164" s="18"/>
      <c r="VUC164" s="18"/>
      <c r="VUD164" s="18"/>
      <c r="VUE164" s="18"/>
      <c r="VUF164" s="18"/>
      <c r="VUG164" s="18"/>
      <c r="VUH164" s="18"/>
      <c r="VUI164" s="18"/>
      <c r="VUJ164" s="18"/>
      <c r="VUK164" s="18"/>
      <c r="VUL164" s="18"/>
      <c r="VUM164" s="18"/>
      <c r="VUN164" s="18"/>
      <c r="VUO164" s="18"/>
      <c r="VUP164" s="18"/>
      <c r="VUQ164" s="18"/>
      <c r="VUR164" s="18"/>
      <c r="VUS164" s="18"/>
      <c r="VUT164" s="18"/>
      <c r="VUU164" s="18"/>
      <c r="VUV164" s="18"/>
      <c r="VUW164" s="18"/>
      <c r="VUX164" s="18"/>
      <c r="VUY164" s="18"/>
      <c r="VUZ164" s="18"/>
      <c r="VVA164" s="18"/>
      <c r="VVB164" s="18"/>
      <c r="VVC164" s="18"/>
      <c r="VVD164" s="18"/>
      <c r="VVE164" s="18"/>
      <c r="VVF164" s="18"/>
      <c r="VVG164" s="18"/>
      <c r="VVH164" s="18"/>
      <c r="VVI164" s="18"/>
      <c r="VVJ164" s="18"/>
      <c r="VVK164" s="18"/>
      <c r="VVL164" s="18"/>
      <c r="VVM164" s="18"/>
      <c r="VVN164" s="18"/>
      <c r="VVO164" s="18"/>
      <c r="VVP164" s="18"/>
      <c r="VVQ164" s="18"/>
      <c r="VVR164" s="18"/>
      <c r="VVS164" s="18"/>
      <c r="VVT164" s="18"/>
      <c r="VVU164" s="18"/>
      <c r="VVV164" s="18"/>
      <c r="VVW164" s="18"/>
      <c r="VVX164" s="18"/>
      <c r="VVY164" s="18"/>
      <c r="VVZ164" s="18"/>
      <c r="VWA164" s="18"/>
      <c r="VWB164" s="18"/>
      <c r="VWC164" s="18"/>
      <c r="VWD164" s="18"/>
      <c r="VWE164" s="18"/>
      <c r="VWF164" s="18"/>
      <c r="VWG164" s="18"/>
      <c r="VWH164" s="18"/>
      <c r="VWI164" s="18"/>
      <c r="VWJ164" s="18"/>
      <c r="VWK164" s="18"/>
      <c r="VWL164" s="18"/>
      <c r="VWM164" s="18"/>
      <c r="VWN164" s="18"/>
      <c r="VWO164" s="18"/>
      <c r="VWP164" s="18"/>
      <c r="VWQ164" s="18"/>
      <c r="VWR164" s="18"/>
      <c r="VWS164" s="18"/>
      <c r="VWT164" s="18"/>
      <c r="VWU164" s="18"/>
      <c r="VWV164" s="18"/>
      <c r="VWW164" s="18"/>
      <c r="VWX164" s="18"/>
      <c r="VWY164" s="18"/>
      <c r="VWZ164" s="18"/>
      <c r="VXA164" s="18"/>
      <c r="VXB164" s="18"/>
      <c r="VXC164" s="18"/>
      <c r="VXD164" s="18"/>
      <c r="VXE164" s="18"/>
      <c r="VXF164" s="18"/>
      <c r="VXG164" s="18"/>
      <c r="VXH164" s="18"/>
      <c r="VXI164" s="18"/>
      <c r="VXJ164" s="18"/>
      <c r="VXK164" s="18"/>
      <c r="VXL164" s="18"/>
      <c r="VXM164" s="18"/>
      <c r="VXN164" s="18"/>
      <c r="VXO164" s="18"/>
      <c r="VXP164" s="18"/>
      <c r="VXQ164" s="18"/>
      <c r="VXR164" s="18"/>
      <c r="VXS164" s="18"/>
      <c r="VXT164" s="18"/>
      <c r="VXU164" s="18"/>
      <c r="VXV164" s="18"/>
      <c r="VXW164" s="18"/>
      <c r="VXX164" s="18"/>
      <c r="VXY164" s="18"/>
      <c r="VXZ164" s="18"/>
      <c r="VYA164" s="18"/>
      <c r="VYB164" s="18"/>
      <c r="VYC164" s="18"/>
      <c r="VYD164" s="18"/>
      <c r="VYE164" s="18"/>
      <c r="VYF164" s="18"/>
      <c r="VYG164" s="18"/>
      <c r="VYH164" s="18"/>
      <c r="VYI164" s="18"/>
      <c r="VYJ164" s="18"/>
      <c r="VYK164" s="18"/>
      <c r="VYL164" s="18"/>
      <c r="VYM164" s="18"/>
      <c r="VYN164" s="18"/>
      <c r="VYO164" s="18"/>
      <c r="VYP164" s="18"/>
      <c r="VYQ164" s="18"/>
      <c r="VYR164" s="18"/>
      <c r="VYS164" s="18"/>
      <c r="VYT164" s="18"/>
      <c r="VYU164" s="18"/>
      <c r="VYV164" s="18"/>
      <c r="VYW164" s="18"/>
      <c r="VYX164" s="18"/>
      <c r="VYY164" s="18"/>
      <c r="VYZ164" s="18"/>
      <c r="VZA164" s="18"/>
      <c r="VZB164" s="18"/>
      <c r="VZC164" s="18"/>
      <c r="VZD164" s="18"/>
      <c r="VZE164" s="18"/>
      <c r="VZF164" s="18"/>
      <c r="VZG164" s="18"/>
      <c r="VZH164" s="18"/>
      <c r="VZI164" s="18"/>
      <c r="VZJ164" s="18"/>
      <c r="VZK164" s="18"/>
      <c r="VZL164" s="18"/>
      <c r="VZM164" s="18"/>
      <c r="VZN164" s="18"/>
      <c r="VZO164" s="18"/>
      <c r="VZP164" s="18"/>
      <c r="VZQ164" s="18"/>
      <c r="VZR164" s="18"/>
      <c r="VZS164" s="18"/>
      <c r="VZT164" s="18"/>
      <c r="VZU164" s="18"/>
      <c r="VZV164" s="18"/>
      <c r="VZW164" s="18"/>
      <c r="VZX164" s="18"/>
      <c r="VZY164" s="18"/>
      <c r="VZZ164" s="18"/>
      <c r="WAA164" s="18"/>
      <c r="WAB164" s="18"/>
      <c r="WAC164" s="18"/>
      <c r="WAD164" s="18"/>
      <c r="WAE164" s="18"/>
      <c r="WAF164" s="18"/>
      <c r="WAG164" s="18"/>
      <c r="WAH164" s="18"/>
      <c r="WAI164" s="18"/>
      <c r="WAJ164" s="18"/>
      <c r="WAK164" s="18"/>
      <c r="WAL164" s="18"/>
      <c r="WAM164" s="18"/>
      <c r="WAN164" s="18"/>
      <c r="WAO164" s="18"/>
      <c r="WAP164" s="18"/>
      <c r="WAQ164" s="18"/>
      <c r="WAR164" s="18"/>
      <c r="WAS164" s="18"/>
      <c r="WAT164" s="18"/>
      <c r="WAU164" s="18"/>
      <c r="WAV164" s="18"/>
      <c r="WAW164" s="18"/>
      <c r="WAX164" s="18"/>
      <c r="WAY164" s="18"/>
      <c r="WAZ164" s="18"/>
      <c r="WBA164" s="18"/>
      <c r="WBB164" s="18"/>
      <c r="WBC164" s="18"/>
      <c r="WBD164" s="18"/>
      <c r="WBE164" s="18"/>
      <c r="WBF164" s="18"/>
      <c r="WBG164" s="18"/>
      <c r="WBH164" s="18"/>
      <c r="WBI164" s="18"/>
      <c r="WBJ164" s="18"/>
      <c r="WBK164" s="18"/>
      <c r="WBL164" s="18"/>
      <c r="WBM164" s="18"/>
      <c r="WBN164" s="18"/>
      <c r="WBO164" s="18"/>
      <c r="WBP164" s="18"/>
      <c r="WBQ164" s="18"/>
      <c r="WBR164" s="18"/>
      <c r="WBS164" s="18"/>
      <c r="WBT164" s="18"/>
      <c r="WBU164" s="18"/>
      <c r="WBV164" s="18"/>
      <c r="WBW164" s="18"/>
      <c r="WBX164" s="18"/>
      <c r="WBY164" s="18"/>
      <c r="WBZ164" s="18"/>
      <c r="WCA164" s="18"/>
      <c r="WCB164" s="18"/>
      <c r="WCC164" s="18"/>
      <c r="WCD164" s="18"/>
      <c r="WCE164" s="18"/>
      <c r="WCF164" s="18"/>
      <c r="WCG164" s="18"/>
      <c r="WCH164" s="18"/>
      <c r="WCI164" s="18"/>
      <c r="WCJ164" s="18"/>
      <c r="WCK164" s="18"/>
      <c r="WCL164" s="18"/>
      <c r="WCM164" s="18"/>
      <c r="WCN164" s="18"/>
      <c r="WCO164" s="18"/>
      <c r="WCP164" s="18"/>
      <c r="WCQ164" s="18"/>
      <c r="WCR164" s="18"/>
      <c r="WCS164" s="18"/>
      <c r="WCT164" s="18"/>
      <c r="WCU164" s="18"/>
      <c r="WCV164" s="18"/>
      <c r="WCW164" s="18"/>
      <c r="WCX164" s="18"/>
      <c r="WCY164" s="18"/>
      <c r="WCZ164" s="18"/>
      <c r="WDA164" s="18"/>
      <c r="WDB164" s="18"/>
      <c r="WDC164" s="18"/>
      <c r="WDD164" s="18"/>
      <c r="WDE164" s="18"/>
      <c r="WDF164" s="18"/>
      <c r="WDG164" s="18"/>
      <c r="WDH164" s="18"/>
      <c r="WDI164" s="18"/>
      <c r="WDJ164" s="18"/>
      <c r="WDK164" s="18"/>
      <c r="WDL164" s="18"/>
      <c r="WDM164" s="18"/>
      <c r="WDN164" s="18"/>
      <c r="WDO164" s="18"/>
      <c r="WDP164" s="18"/>
      <c r="WDQ164" s="18"/>
      <c r="WDR164" s="18"/>
      <c r="WDS164" s="18"/>
      <c r="WDT164" s="18"/>
      <c r="WDU164" s="18"/>
      <c r="WDV164" s="18"/>
      <c r="WDW164" s="18"/>
      <c r="WDX164" s="18"/>
      <c r="WDY164" s="18"/>
      <c r="WDZ164" s="18"/>
      <c r="WEA164" s="18"/>
      <c r="WEB164" s="18"/>
      <c r="WEC164" s="18"/>
      <c r="WED164" s="18"/>
      <c r="WEE164" s="18"/>
      <c r="WEF164" s="18"/>
      <c r="WEG164" s="18"/>
      <c r="WEH164" s="18"/>
      <c r="WEI164" s="18"/>
      <c r="WEJ164" s="18"/>
      <c r="WEK164" s="18"/>
      <c r="WEL164" s="18"/>
      <c r="WEM164" s="18"/>
      <c r="WEN164" s="18"/>
      <c r="WEO164" s="18"/>
      <c r="WEP164" s="18"/>
      <c r="WEQ164" s="18"/>
      <c r="WER164" s="18"/>
      <c r="WES164" s="18"/>
      <c r="WET164" s="18"/>
      <c r="WEU164" s="18"/>
      <c r="WEV164" s="18"/>
      <c r="WEW164" s="18"/>
      <c r="WEX164" s="18"/>
      <c r="WEY164" s="18"/>
      <c r="WEZ164" s="18"/>
      <c r="WFA164" s="18"/>
      <c r="WFB164" s="18"/>
      <c r="WFC164" s="18"/>
      <c r="WFD164" s="18"/>
      <c r="WFE164" s="18"/>
      <c r="WFF164" s="18"/>
      <c r="WFG164" s="18"/>
      <c r="WFH164" s="18"/>
      <c r="WFI164" s="18"/>
      <c r="WFJ164" s="18"/>
      <c r="WFK164" s="18"/>
      <c r="WFL164" s="18"/>
      <c r="WFM164" s="18"/>
      <c r="WFN164" s="18"/>
      <c r="WFO164" s="18"/>
      <c r="WFP164" s="18"/>
      <c r="WFQ164" s="18"/>
      <c r="WFR164" s="18"/>
      <c r="WFS164" s="18"/>
      <c r="WFT164" s="18"/>
      <c r="WFU164" s="18"/>
      <c r="WFV164" s="18"/>
      <c r="WFW164" s="18"/>
      <c r="WFX164" s="18"/>
      <c r="WFY164" s="18"/>
      <c r="WFZ164" s="18"/>
      <c r="WGA164" s="18"/>
      <c r="WGB164" s="18"/>
      <c r="WGC164" s="18"/>
      <c r="WGD164" s="18"/>
      <c r="WGE164" s="18"/>
      <c r="WGF164" s="18"/>
      <c r="WGG164" s="18"/>
      <c r="WGH164" s="18"/>
      <c r="WGI164" s="18"/>
      <c r="WGJ164" s="18"/>
      <c r="WGK164" s="18"/>
      <c r="WGL164" s="18"/>
      <c r="WGM164" s="18"/>
      <c r="WGN164" s="18"/>
      <c r="WGO164" s="18"/>
      <c r="WGP164" s="18"/>
      <c r="WGQ164" s="18"/>
      <c r="WGR164" s="18"/>
      <c r="WGS164" s="18"/>
      <c r="WGT164" s="18"/>
      <c r="WGU164" s="18"/>
      <c r="WGV164" s="18"/>
      <c r="WGW164" s="18"/>
      <c r="WGX164" s="18"/>
      <c r="WGY164" s="18"/>
      <c r="WGZ164" s="18"/>
      <c r="WHA164" s="18"/>
      <c r="WHB164" s="18"/>
      <c r="WHC164" s="18"/>
      <c r="WHD164" s="18"/>
      <c r="WHE164" s="18"/>
      <c r="WHF164" s="18"/>
      <c r="WHG164" s="18"/>
      <c r="WHH164" s="18"/>
      <c r="WHI164" s="18"/>
      <c r="WHJ164" s="18"/>
      <c r="WHK164" s="18"/>
      <c r="WHL164" s="18"/>
      <c r="WHM164" s="18"/>
      <c r="WHN164" s="18"/>
      <c r="WHO164" s="18"/>
      <c r="WHP164" s="18"/>
      <c r="WHQ164" s="18"/>
      <c r="WHR164" s="18"/>
      <c r="WHS164" s="18"/>
      <c r="WHT164" s="18"/>
      <c r="WHU164" s="18"/>
      <c r="WHV164" s="18"/>
      <c r="WHW164" s="18"/>
      <c r="WHX164" s="18"/>
      <c r="WHY164" s="18"/>
      <c r="WHZ164" s="18"/>
      <c r="WIA164" s="18"/>
      <c r="WIB164" s="18"/>
      <c r="WIC164" s="18"/>
      <c r="WID164" s="18"/>
      <c r="WIE164" s="18"/>
      <c r="WIF164" s="18"/>
      <c r="WIG164" s="18"/>
      <c r="WIH164" s="18"/>
      <c r="WII164" s="18"/>
      <c r="WIJ164" s="18"/>
      <c r="WIK164" s="18"/>
      <c r="WIL164" s="18"/>
      <c r="WIM164" s="18"/>
      <c r="WIN164" s="18"/>
      <c r="WIO164" s="18"/>
      <c r="WIP164" s="18"/>
      <c r="WIQ164" s="18"/>
      <c r="WIR164" s="18"/>
      <c r="WIS164" s="18"/>
      <c r="WIT164" s="18"/>
      <c r="WIU164" s="18"/>
      <c r="WIV164" s="18"/>
      <c r="WIW164" s="18"/>
      <c r="WIX164" s="18"/>
      <c r="WIY164" s="18"/>
      <c r="WIZ164" s="18"/>
      <c r="WJA164" s="18"/>
      <c r="WJB164" s="18"/>
      <c r="WJC164" s="18"/>
      <c r="WJD164" s="18"/>
      <c r="WJE164" s="18"/>
      <c r="WJF164" s="18"/>
      <c r="WJG164" s="18"/>
      <c r="WJH164" s="18"/>
      <c r="WJI164" s="18"/>
      <c r="WJJ164" s="18"/>
      <c r="WJK164" s="18"/>
      <c r="WJL164" s="18"/>
      <c r="WJM164" s="18"/>
      <c r="WJN164" s="18"/>
      <c r="WJO164" s="18"/>
      <c r="WJP164" s="18"/>
      <c r="WJQ164" s="18"/>
      <c r="WJR164" s="18"/>
      <c r="WJS164" s="18"/>
      <c r="WJT164" s="18"/>
      <c r="WJU164" s="18"/>
      <c r="WJV164" s="18"/>
      <c r="WJW164" s="18"/>
      <c r="WJX164" s="18"/>
      <c r="WJY164" s="18"/>
      <c r="WJZ164" s="18"/>
      <c r="WKA164" s="18"/>
      <c r="WKB164" s="18"/>
      <c r="WKC164" s="18"/>
      <c r="WKD164" s="18"/>
      <c r="WKE164" s="18"/>
      <c r="WKF164" s="18"/>
      <c r="WKG164" s="18"/>
      <c r="WKH164" s="18"/>
      <c r="WKI164" s="18"/>
      <c r="WKJ164" s="18"/>
      <c r="WKK164" s="18"/>
      <c r="WKL164" s="18"/>
      <c r="WKM164" s="18"/>
      <c r="WKN164" s="18"/>
      <c r="WKO164" s="18"/>
      <c r="WKP164" s="18"/>
      <c r="WKQ164" s="18"/>
      <c r="WKR164" s="18"/>
      <c r="WKS164" s="18"/>
      <c r="WKT164" s="18"/>
      <c r="WKU164" s="18"/>
      <c r="WKV164" s="18"/>
      <c r="WKW164" s="18"/>
      <c r="WKX164" s="18"/>
      <c r="WKY164" s="18"/>
      <c r="WKZ164" s="18"/>
      <c r="WLA164" s="18"/>
      <c r="WLB164" s="18"/>
      <c r="WLC164" s="18"/>
      <c r="WLD164" s="18"/>
      <c r="WLE164" s="18"/>
      <c r="WLF164" s="18"/>
      <c r="WLG164" s="18"/>
      <c r="WLH164" s="18"/>
      <c r="WLI164" s="18"/>
      <c r="WLJ164" s="18"/>
      <c r="WLK164" s="18"/>
      <c r="WLL164" s="18"/>
      <c r="WLM164" s="18"/>
      <c r="WLN164" s="18"/>
      <c r="WLO164" s="18"/>
      <c r="WLP164" s="18"/>
      <c r="WLQ164" s="18"/>
      <c r="WLR164" s="18"/>
      <c r="WLS164" s="18"/>
      <c r="WLT164" s="18"/>
      <c r="WLU164" s="18"/>
      <c r="WLV164" s="18"/>
      <c r="WLW164" s="18"/>
      <c r="WLX164" s="18"/>
      <c r="WLY164" s="18"/>
      <c r="WLZ164" s="18"/>
      <c r="WMA164" s="18"/>
      <c r="WMB164" s="18"/>
      <c r="WMC164" s="18"/>
      <c r="WMD164" s="18"/>
      <c r="WME164" s="18"/>
      <c r="WMF164" s="18"/>
      <c r="WMG164" s="18"/>
      <c r="WMH164" s="18"/>
      <c r="WMI164" s="18"/>
      <c r="WMJ164" s="18"/>
      <c r="WMK164" s="18"/>
      <c r="WML164" s="18"/>
      <c r="WMM164" s="18"/>
      <c r="WMN164" s="18"/>
      <c r="WMO164" s="18"/>
      <c r="WMP164" s="18"/>
      <c r="WMQ164" s="18"/>
      <c r="WMR164" s="18"/>
      <c r="WMS164" s="18"/>
      <c r="WMT164" s="18"/>
      <c r="WMU164" s="18"/>
      <c r="WMV164" s="18"/>
      <c r="WMW164" s="18"/>
      <c r="WMX164" s="18"/>
      <c r="WMY164" s="18"/>
      <c r="WMZ164" s="18"/>
      <c r="WNA164" s="18"/>
      <c r="WNB164" s="18"/>
      <c r="WNC164" s="18"/>
      <c r="WND164" s="18"/>
      <c r="WNE164" s="18"/>
      <c r="WNF164" s="18"/>
      <c r="WNG164" s="18"/>
      <c r="WNH164" s="18"/>
      <c r="WNI164" s="18"/>
      <c r="WNJ164" s="18"/>
      <c r="WNK164" s="18"/>
      <c r="WNL164" s="18"/>
      <c r="WNM164" s="18"/>
      <c r="WNN164" s="18"/>
      <c r="WNO164" s="18"/>
      <c r="WNP164" s="18"/>
      <c r="WNQ164" s="18"/>
      <c r="WNR164" s="18"/>
      <c r="WNS164" s="18"/>
      <c r="WNT164" s="18"/>
      <c r="WNU164" s="18"/>
      <c r="WNV164" s="18"/>
      <c r="WNW164" s="18"/>
      <c r="WNX164" s="18"/>
      <c r="WNY164" s="18"/>
      <c r="WNZ164" s="18"/>
      <c r="WOA164" s="18"/>
      <c r="WOB164" s="18"/>
      <c r="WOC164" s="18"/>
      <c r="WOD164" s="18"/>
      <c r="WOE164" s="18"/>
      <c r="WOF164" s="18"/>
      <c r="WOG164" s="18"/>
      <c r="WOH164" s="18"/>
      <c r="WOI164" s="18"/>
      <c r="WOJ164" s="18"/>
      <c r="WOK164" s="18"/>
      <c r="WOL164" s="18"/>
      <c r="WOM164" s="18"/>
      <c r="WON164" s="18"/>
      <c r="WOO164" s="18"/>
      <c r="WOP164" s="18"/>
      <c r="WOQ164" s="18"/>
      <c r="WOR164" s="18"/>
      <c r="WOS164" s="18"/>
      <c r="WOT164" s="18"/>
      <c r="WOU164" s="18"/>
      <c r="WOV164" s="18"/>
      <c r="WOW164" s="18"/>
      <c r="WOX164" s="18"/>
      <c r="WOY164" s="18"/>
      <c r="WOZ164" s="18"/>
      <c r="WPA164" s="18"/>
      <c r="WPB164" s="18"/>
      <c r="WPC164" s="18"/>
      <c r="WPD164" s="18"/>
      <c r="WPE164" s="18"/>
      <c r="WPF164" s="18"/>
      <c r="WPG164" s="18"/>
      <c r="WPH164" s="18"/>
      <c r="WPI164" s="18"/>
      <c r="WPJ164" s="18"/>
      <c r="WPK164" s="18"/>
      <c r="WPL164" s="18"/>
      <c r="WPM164" s="18"/>
      <c r="WPN164" s="18"/>
      <c r="WPO164" s="18"/>
      <c r="WPP164" s="18"/>
      <c r="WPQ164" s="18"/>
      <c r="WPR164" s="18"/>
      <c r="WPS164" s="18"/>
      <c r="WPT164" s="18"/>
      <c r="WPU164" s="18"/>
      <c r="WPV164" s="18"/>
      <c r="WPW164" s="18"/>
      <c r="WPX164" s="18"/>
      <c r="WPY164" s="18"/>
      <c r="WPZ164" s="18"/>
      <c r="WQA164" s="18"/>
      <c r="WQB164" s="18"/>
      <c r="WQC164" s="18"/>
      <c r="WQD164" s="18"/>
      <c r="WQE164" s="18"/>
      <c r="WQF164" s="18"/>
      <c r="WQG164" s="18"/>
      <c r="WQH164" s="18"/>
      <c r="WQI164" s="18"/>
      <c r="WQJ164" s="18"/>
      <c r="WQK164" s="18"/>
      <c r="WQL164" s="18"/>
      <c r="WQM164" s="18"/>
      <c r="WQN164" s="18"/>
      <c r="WQO164" s="18"/>
      <c r="WQP164" s="18"/>
      <c r="WQQ164" s="18"/>
      <c r="WQR164" s="18"/>
      <c r="WQS164" s="18"/>
      <c r="WQT164" s="18"/>
      <c r="WQU164" s="18"/>
      <c r="WQV164" s="18"/>
      <c r="WQW164" s="18"/>
      <c r="WQX164" s="18"/>
      <c r="WQY164" s="18"/>
      <c r="WQZ164" s="18"/>
      <c r="WRA164" s="18"/>
      <c r="WRB164" s="18"/>
      <c r="WRC164" s="18"/>
      <c r="WRD164" s="18"/>
      <c r="WRE164" s="18"/>
      <c r="WRF164" s="18"/>
      <c r="WRG164" s="18"/>
      <c r="WRH164" s="18"/>
      <c r="WRI164" s="18"/>
      <c r="WRJ164" s="18"/>
      <c r="WRK164" s="18"/>
      <c r="WRL164" s="18"/>
      <c r="WRM164" s="18"/>
      <c r="WRN164" s="18"/>
      <c r="WRO164" s="18"/>
      <c r="WRP164" s="18"/>
      <c r="WRQ164" s="18"/>
      <c r="WRR164" s="18"/>
      <c r="WRS164" s="18"/>
      <c r="WRT164" s="18"/>
      <c r="WRU164" s="18"/>
      <c r="WRV164" s="18"/>
      <c r="WRW164" s="18"/>
      <c r="WRX164" s="18"/>
      <c r="WRY164" s="18"/>
      <c r="WRZ164" s="18"/>
      <c r="WSA164" s="18"/>
      <c r="WSB164" s="18"/>
      <c r="WSC164" s="18"/>
      <c r="WSD164" s="18"/>
      <c r="WSE164" s="18"/>
      <c r="WSF164" s="18"/>
      <c r="WSG164" s="18"/>
      <c r="WSH164" s="18"/>
      <c r="WSI164" s="18"/>
      <c r="WSJ164" s="18"/>
      <c r="WSK164" s="18"/>
      <c r="WSL164" s="18"/>
      <c r="WSM164" s="18"/>
      <c r="WSN164" s="18"/>
      <c r="WSO164" s="18"/>
      <c r="WSP164" s="18"/>
      <c r="WSQ164" s="18"/>
      <c r="WSR164" s="18"/>
      <c r="WSS164" s="18"/>
      <c r="WST164" s="18"/>
      <c r="WSU164" s="18"/>
      <c r="WSV164" s="18"/>
      <c r="WSW164" s="18"/>
      <c r="WSX164" s="18"/>
      <c r="WSY164" s="18"/>
      <c r="WSZ164" s="18"/>
      <c r="WTA164" s="18"/>
      <c r="WTB164" s="18"/>
      <c r="WTC164" s="18"/>
      <c r="WTD164" s="18"/>
      <c r="WTE164" s="18"/>
      <c r="WTF164" s="18"/>
      <c r="WTG164" s="18"/>
      <c r="WTH164" s="18"/>
      <c r="WTI164" s="18"/>
      <c r="WTJ164" s="18"/>
      <c r="WTK164" s="18"/>
      <c r="WTL164" s="18"/>
      <c r="WTM164" s="18"/>
      <c r="WTN164" s="18"/>
      <c r="WTO164" s="18"/>
      <c r="WTP164" s="18"/>
      <c r="WTQ164" s="18"/>
      <c r="WTR164" s="18"/>
      <c r="WTS164" s="18"/>
      <c r="WTT164" s="18"/>
      <c r="WTU164" s="18"/>
      <c r="WTV164" s="18"/>
      <c r="WTW164" s="18"/>
      <c r="WTX164" s="18"/>
      <c r="WTY164" s="18"/>
      <c r="WTZ164" s="18"/>
      <c r="WUA164" s="18"/>
      <c r="WUB164" s="18"/>
      <c r="WUC164" s="18"/>
      <c r="WUD164" s="18"/>
      <c r="WUE164" s="18"/>
      <c r="WUF164" s="18"/>
      <c r="WUG164" s="18"/>
      <c r="WUH164" s="18"/>
      <c r="WUI164" s="18"/>
      <c r="WUJ164" s="18"/>
      <c r="WUK164" s="18"/>
      <c r="WUL164" s="18"/>
      <c r="WUM164" s="18"/>
      <c r="WUN164" s="18"/>
      <c r="WUO164" s="18"/>
      <c r="WUP164" s="18"/>
      <c r="WUQ164" s="18"/>
      <c r="WUR164" s="18"/>
      <c r="WUS164" s="18"/>
      <c r="WUT164" s="18"/>
      <c r="WUU164" s="18"/>
      <c r="WUV164" s="18"/>
      <c r="WUW164" s="18"/>
      <c r="WUX164" s="18"/>
      <c r="WUY164" s="18"/>
      <c r="WUZ164" s="18"/>
      <c r="WVA164" s="18"/>
      <c r="WVB164" s="18"/>
      <c r="WVC164" s="18"/>
      <c r="WVD164" s="18"/>
      <c r="WVE164" s="18"/>
      <c r="WVF164" s="18"/>
      <c r="WVG164" s="18"/>
      <c r="WVH164" s="18"/>
      <c r="WVI164" s="18"/>
      <c r="WVJ164" s="18"/>
      <c r="WVK164" s="18"/>
      <c r="WVL164" s="18"/>
      <c r="WVM164" s="18"/>
      <c r="WVN164" s="18"/>
      <c r="WVO164" s="18"/>
      <c r="WVP164" s="18"/>
      <c r="WVQ164" s="18"/>
      <c r="WVR164" s="18"/>
      <c r="WVS164" s="18"/>
      <c r="WVT164" s="18"/>
      <c r="WVU164" s="18"/>
      <c r="WVV164" s="18"/>
      <c r="WVW164" s="18"/>
      <c r="WVX164" s="18"/>
      <c r="WVY164" s="18"/>
      <c r="WVZ164" s="18"/>
      <c r="WWA164" s="18"/>
      <c r="WWB164" s="18"/>
      <c r="WWC164" s="18"/>
      <c r="WWD164" s="18"/>
      <c r="WWE164" s="18"/>
      <c r="WWF164" s="18"/>
      <c r="WWG164" s="18"/>
      <c r="WWH164" s="18"/>
      <c r="WWI164" s="18"/>
      <c r="WWJ164" s="18"/>
      <c r="WWK164" s="18"/>
      <c r="WWL164" s="18"/>
      <c r="WWM164" s="18"/>
      <c r="WWN164" s="18"/>
      <c r="WWO164" s="18"/>
      <c r="WWP164" s="18"/>
      <c r="WWQ164" s="18"/>
      <c r="WWR164" s="18"/>
      <c r="WWS164" s="18"/>
      <c r="WWT164" s="18"/>
      <c r="WWU164" s="18"/>
      <c r="WWV164" s="18"/>
      <c r="WWW164" s="18"/>
      <c r="WWX164" s="18"/>
      <c r="WWY164" s="18"/>
      <c r="WWZ164" s="18"/>
      <c r="WXA164" s="18"/>
      <c r="WXB164" s="18"/>
      <c r="WXC164" s="18"/>
      <c r="WXD164" s="18"/>
      <c r="WXE164" s="18"/>
      <c r="WXF164" s="18"/>
      <c r="WXG164" s="18"/>
      <c r="WXH164" s="18"/>
      <c r="WXI164" s="18"/>
      <c r="WXJ164" s="18"/>
      <c r="WXK164" s="18"/>
      <c r="WXL164" s="18"/>
      <c r="WXM164" s="18"/>
      <c r="WXN164" s="18"/>
      <c r="WXO164" s="18"/>
      <c r="WXP164" s="18"/>
      <c r="WXQ164" s="18"/>
      <c r="WXR164" s="18"/>
      <c r="WXS164" s="18"/>
      <c r="WXT164" s="18"/>
      <c r="WXU164" s="18"/>
      <c r="WXV164" s="18"/>
      <c r="WXW164" s="18"/>
      <c r="WXX164" s="18"/>
      <c r="WXY164" s="18"/>
      <c r="WXZ164" s="18"/>
      <c r="WYA164" s="18"/>
      <c r="WYB164" s="18"/>
      <c r="WYC164" s="18"/>
      <c r="WYD164" s="18"/>
      <c r="WYE164" s="18"/>
      <c r="WYF164" s="18"/>
      <c r="WYG164" s="18"/>
      <c r="WYH164" s="18"/>
      <c r="WYI164" s="18"/>
      <c r="WYJ164" s="18"/>
      <c r="WYK164" s="18"/>
      <c r="WYL164" s="18"/>
      <c r="WYM164" s="18"/>
      <c r="WYN164" s="18"/>
      <c r="WYO164" s="18"/>
      <c r="WYP164" s="18"/>
      <c r="WYQ164" s="18"/>
      <c r="WYR164" s="18"/>
      <c r="WYS164" s="18"/>
      <c r="WYT164" s="18"/>
      <c r="WYU164" s="18"/>
      <c r="WYV164" s="18"/>
      <c r="WYW164" s="18"/>
      <c r="WYX164" s="18"/>
      <c r="WYY164" s="18"/>
      <c r="WYZ164" s="18"/>
      <c r="WZA164" s="18"/>
      <c r="WZB164" s="18"/>
      <c r="WZC164" s="18"/>
      <c r="WZD164" s="18"/>
      <c r="WZE164" s="18"/>
      <c r="WZF164" s="18"/>
      <c r="WZG164" s="18"/>
      <c r="WZH164" s="18"/>
      <c r="WZI164" s="18"/>
      <c r="WZJ164" s="18"/>
      <c r="WZK164" s="18"/>
      <c r="WZL164" s="18"/>
      <c r="WZM164" s="18"/>
      <c r="WZN164" s="18"/>
      <c r="WZO164" s="18"/>
      <c r="WZP164" s="18"/>
      <c r="WZQ164" s="18"/>
      <c r="WZR164" s="18"/>
      <c r="WZS164" s="18"/>
      <c r="WZT164" s="18"/>
      <c r="WZU164" s="18"/>
      <c r="WZV164" s="18"/>
      <c r="WZW164" s="18"/>
      <c r="WZX164" s="18"/>
      <c r="WZY164" s="18"/>
      <c r="WZZ164" s="18"/>
      <c r="XAA164" s="18"/>
      <c r="XAB164" s="18"/>
      <c r="XAC164" s="18"/>
      <c r="XAD164" s="18"/>
      <c r="XAE164" s="18"/>
      <c r="XAF164" s="18"/>
      <c r="XAG164" s="18"/>
      <c r="XAH164" s="18"/>
      <c r="XAI164" s="18"/>
      <c r="XAJ164" s="18"/>
      <c r="XAK164" s="18"/>
      <c r="XAL164" s="18"/>
      <c r="XAM164" s="18"/>
      <c r="XAN164" s="18"/>
      <c r="XAO164" s="18"/>
      <c r="XAP164" s="18"/>
      <c r="XAQ164" s="18"/>
      <c r="XAR164" s="18"/>
      <c r="XAS164" s="18"/>
      <c r="XAT164" s="18"/>
      <c r="XAU164" s="18"/>
      <c r="XAV164" s="18"/>
      <c r="XAW164" s="18"/>
      <c r="XAX164" s="18"/>
      <c r="XAY164" s="18"/>
      <c r="XAZ164" s="18"/>
      <c r="XBA164" s="18"/>
      <c r="XBB164" s="18"/>
      <c r="XBC164" s="18"/>
      <c r="XBD164" s="18"/>
      <c r="XBE164" s="18"/>
      <c r="XBF164" s="18"/>
      <c r="XBG164" s="18"/>
      <c r="XBH164" s="18"/>
      <c r="XBI164" s="18"/>
      <c r="XBJ164" s="18"/>
      <c r="XBK164" s="18"/>
      <c r="XBL164" s="18"/>
      <c r="XBM164" s="18"/>
      <c r="XBN164" s="18"/>
      <c r="XBO164" s="18"/>
      <c r="XBP164" s="18"/>
      <c r="XBQ164" s="18"/>
      <c r="XBR164" s="18"/>
      <c r="XBS164" s="18"/>
      <c r="XBT164" s="18"/>
      <c r="XBU164" s="18"/>
      <c r="XBV164" s="18"/>
      <c r="XBW164" s="18"/>
      <c r="XBX164" s="18"/>
      <c r="XBY164" s="18"/>
      <c r="XBZ164" s="18"/>
      <c r="XCA164" s="18"/>
      <c r="XCB164" s="18"/>
      <c r="XCC164" s="18"/>
      <c r="XCD164" s="18"/>
      <c r="XCE164" s="18"/>
      <c r="XCF164" s="18"/>
      <c r="XCG164" s="18"/>
      <c r="XCH164" s="18"/>
      <c r="XCI164" s="18"/>
      <c r="XCJ164" s="18"/>
      <c r="XCK164" s="18"/>
      <c r="XCL164" s="18"/>
      <c r="XCM164" s="18"/>
      <c r="XCN164" s="18"/>
      <c r="XCO164" s="18"/>
      <c r="XCP164" s="18"/>
      <c r="XCQ164" s="18"/>
      <c r="XCR164" s="18"/>
      <c r="XCS164" s="18"/>
      <c r="XCT164" s="18"/>
      <c r="XCU164" s="18"/>
      <c r="XCV164" s="18"/>
      <c r="XCW164" s="18"/>
      <c r="XCX164" s="18"/>
      <c r="XCY164" s="18"/>
      <c r="XCZ164" s="18"/>
      <c r="XDA164" s="18"/>
      <c r="XDB164" s="18"/>
      <c r="XDC164" s="18"/>
      <c r="XDD164" s="18"/>
      <c r="XDE164" s="18"/>
      <c r="XDF164" s="18"/>
      <c r="XDG164" s="18"/>
      <c r="XDH164" s="18"/>
      <c r="XDI164" s="18"/>
      <c r="XDJ164" s="18"/>
      <c r="XDK164" s="18"/>
      <c r="XDL164" s="18"/>
      <c r="XDM164" s="18"/>
      <c r="XDN164" s="18"/>
      <c r="XDO164" s="18"/>
      <c r="XDP164" s="18"/>
      <c r="XDQ164" s="18"/>
      <c r="XDR164" s="18"/>
      <c r="XDS164" s="18"/>
      <c r="XDT164" s="18"/>
      <c r="XDU164" s="18"/>
      <c r="XDV164" s="18"/>
      <c r="XDW164" s="18"/>
      <c r="XDX164" s="18"/>
      <c r="XDY164" s="18"/>
      <c r="XDZ164" s="18"/>
      <c r="XEA164" s="18"/>
      <c r="XEB164" s="18"/>
      <c r="XEC164" s="18"/>
      <c r="XED164" s="18"/>
      <c r="XEE164" s="18"/>
      <c r="XEF164" s="18"/>
      <c r="XEG164" s="18"/>
      <c r="XEH164" s="18"/>
      <c r="XEI164" s="18"/>
      <c r="XEJ164" s="18"/>
      <c r="XEK164" s="18"/>
      <c r="XEL164" s="18"/>
      <c r="XEM164" s="18"/>
      <c r="XEN164" s="18"/>
      <c r="XEO164" s="18"/>
      <c r="XEP164" s="18"/>
      <c r="XEQ164" s="18"/>
      <c r="XER164" s="18"/>
      <c r="XES164" s="18"/>
      <c r="XET164" s="18"/>
      <c r="XEU164" s="18"/>
      <c r="XEV164" s="18"/>
      <c r="XEW164" s="18"/>
      <c r="XEX164" s="18"/>
      <c r="XEY164" s="18"/>
      <c r="XEZ164" s="18"/>
      <c r="XFA164" s="18"/>
      <c r="XFB164" s="18"/>
    </row>
    <row r="165" spans="1:16382" x14ac:dyDescent="0.2">
      <c r="B165" s="34" t="s">
        <v>432</v>
      </c>
      <c r="C165" s="31" t="str">
        <f t="shared" si="11"/>
        <v>70050</v>
      </c>
      <c r="D165" s="161">
        <v>6</v>
      </c>
      <c r="E165" s="31" t="str">
        <f>IFERROR(INDEX(spc_Range,_xlfn.AGGREGATE(15,6,(ROW(spc_Range)-ROW($A$68)+1)/(--(SEARCH(Formular!$H$21,spc_Range)&gt;0)),ROW()-ROW($A$68)+1),1),"")</f>
        <v>Numerische Strömungsmechanik</v>
      </c>
      <c r="F165" s="31" t="str">
        <f t="shared" si="10"/>
        <v>Numerische Strömungsmechanik</v>
      </c>
    </row>
    <row r="166" spans="1:16382" x14ac:dyDescent="0.2">
      <c r="B166" s="34" t="s">
        <v>500</v>
      </c>
      <c r="C166" s="31" t="str">
        <f t="shared" si="11"/>
        <v>44930</v>
      </c>
      <c r="D166" s="161">
        <v>6</v>
      </c>
      <c r="E166" s="31" t="str">
        <f>IFERROR(INDEX(spc_Range,_xlfn.AGGREGATE(15,6,(ROW(spc_Range)-ROW($A$68)+1)/(--(SEARCH(Formular!$H$21,spc_Range)&gt;0)),ROW()-ROW($A$68)+1),1),"")</f>
        <v>Numerische Strömungssimulation</v>
      </c>
      <c r="F166" s="31" t="str">
        <f t="shared" si="10"/>
        <v>Numerische Strömungssimulation</v>
      </c>
    </row>
    <row r="167" spans="1:16382" x14ac:dyDescent="0.2">
      <c r="B167" s="34" t="s">
        <v>159</v>
      </c>
      <c r="C167" s="31" t="str">
        <f t="shared" si="11"/>
        <v>44940</v>
      </c>
      <c r="D167" s="161">
        <v>3</v>
      </c>
      <c r="E167" s="31" t="str">
        <f>IFERROR(INDEX(spc_Range,_xlfn.AGGREGATE(15,6,(ROW(spc_Range)-ROW($A$68)+1)/(--(SEARCH(Formular!$H$21,spc_Range)&gt;0)),ROW()-ROW($A$68)+1),1),"")</f>
        <v>Numerische Verbrennungssimulation</v>
      </c>
      <c r="F167" s="31" t="str">
        <f t="shared" si="10"/>
        <v>Numerische Verbrennungssimulation</v>
      </c>
    </row>
    <row r="168" spans="1:16382" x14ac:dyDescent="0.2">
      <c r="B168" s="35" t="s">
        <v>92</v>
      </c>
      <c r="C168" s="31" t="str">
        <f t="shared" si="11"/>
        <v>78990</v>
      </c>
      <c r="D168" s="161">
        <v>3</v>
      </c>
      <c r="E168" s="31" t="str">
        <f>IFERROR(INDEX(spc_Range,_xlfn.AGGREGATE(15,6,(ROW(spc_Range)-ROW($A$68)+1)/(--(SEARCH(Formular!$H$21,spc_Range)&gt;0)),ROW()-ROW($A$68)+1),1),"")</f>
        <v>Strukturdynamik - Programmierseminar</v>
      </c>
      <c r="F168" s="31" t="str">
        <f t="shared" si="10"/>
        <v>Strukturdynamik - Programmierseminar</v>
      </c>
    </row>
    <row r="169" spans="1:16382" x14ac:dyDescent="0.2">
      <c r="B169" s="35" t="s">
        <v>161</v>
      </c>
      <c r="C169" s="31" t="str">
        <f t="shared" si="11"/>
        <v>45000</v>
      </c>
      <c r="D169" s="161">
        <v>3</v>
      </c>
      <c r="E169" s="31" t="str">
        <f>IFERROR(INDEX(spc_Range,_xlfn.AGGREGATE(15,6,(ROW(spc_Range)-ROW($A$68)+1)/(--(SEARCH(Formular!$H$21,spc_Range)&gt;0)),ROW()-ROW($A$68)+1),1),"")</f>
        <v>Programmierung  von Discontinuous-Galerkin-Verfahren</v>
      </c>
      <c r="F169" s="31" t="str">
        <f t="shared" si="10"/>
        <v>Programmierung  von Discontinuous-Galerkin-Verfahren</v>
      </c>
    </row>
    <row r="170" spans="1:16382" x14ac:dyDescent="0.2">
      <c r="B170" s="34" t="s">
        <v>163</v>
      </c>
      <c r="C170" s="31" t="str">
        <f t="shared" si="11"/>
        <v>49670</v>
      </c>
      <c r="D170" s="161">
        <v>6</v>
      </c>
      <c r="E170" s="31" t="str">
        <f>IFERROR(INDEX(spc_Range,_xlfn.AGGREGATE(15,6,(ROW(spc_Range)-ROW($A$68)+1)/(--(SEARCH(Formular!$H$21,spc_Range)&gt;0)),ROW()-ROW($A$68)+1),1),"")</f>
        <v>Seminar Angewandte Finite Elemente</v>
      </c>
      <c r="F170" s="31" t="str">
        <f t="shared" si="10"/>
        <v>Seminar Angewandte Finite Elemente</v>
      </c>
    </row>
    <row r="171" spans="1:16382" x14ac:dyDescent="0.2">
      <c r="B171" s="34" t="s">
        <v>99</v>
      </c>
      <c r="C171" s="31" t="str">
        <f t="shared" si="11"/>
        <v>79160</v>
      </c>
      <c r="D171" s="161">
        <v>6</v>
      </c>
      <c r="E171" s="31" t="str">
        <f>IFERROR(INDEX(spc_Range,_xlfn.AGGREGATE(15,6,(ROW(spc_Range)-ROW($A$68)+1)/(--(SEARCH(Formular!$H$21,spc_Range)&gt;0)),ROW()-ROW($A$68)+1),1),"")</f>
        <v>Simulation gekoppelter Probleme mit der FEM</v>
      </c>
      <c r="F171" s="31" t="str">
        <f t="shared" si="10"/>
        <v>Simulation gekoppelter Probleme mit der FEM</v>
      </c>
    </row>
    <row r="172" spans="1:16382" x14ac:dyDescent="0.2">
      <c r="B172" s="36" t="s">
        <v>165</v>
      </c>
      <c r="C172" s="31" t="str">
        <f t="shared" si="11"/>
        <v>70060</v>
      </c>
      <c r="D172" s="173">
        <v>3</v>
      </c>
      <c r="E172" s="31" t="str">
        <f>IFERROR(INDEX(spc_Range,_xlfn.AGGREGATE(15,6,(ROW(spc_Range)-ROW($A$68)+1)/(--(SEARCH(Formular!$H$21,spc_Range)&gt;0)),ROW()-ROW($A$68)+1),1),"")</f>
        <v>Simulation verdünnter Gase und Plasmen</v>
      </c>
      <c r="F172" s="31" t="str">
        <f t="shared" si="10"/>
        <v>Simulation verdünnter Gase und Plasmen</v>
      </c>
    </row>
    <row r="173" spans="1:16382" x14ac:dyDescent="0.2">
      <c r="B173" s="33" t="s">
        <v>101</v>
      </c>
      <c r="C173" s="31" t="str">
        <f t="shared" si="11"/>
        <v>79150</v>
      </c>
      <c r="D173" s="161">
        <v>6</v>
      </c>
      <c r="E173" s="31" t="str">
        <f>IFERROR(INDEX(spc_Range,_xlfn.AGGREGATE(15,6,(ROW(spc_Range)-ROW($A$68)+1)/(--(SEARCH(Formular!$H$21,spc_Range)&gt;0)),ROW()-ROW($A$68)+1),1),"")</f>
        <v>Simulation von Mehrphasen- und Mehrskalen-Materialien mit Homogenisierungsansätzen</v>
      </c>
      <c r="F173" s="31" t="str">
        <f t="shared" si="10"/>
        <v>Simulation von Mehrphasen- und Mehrskalen-Materialien mit Homogenisierungsansätzen</v>
      </c>
    </row>
    <row r="174" spans="1:16382" x14ac:dyDescent="0.2">
      <c r="B174" s="35" t="s">
        <v>36</v>
      </c>
      <c r="C174" s="31" t="str">
        <f t="shared" si="11"/>
        <v>45210</v>
      </c>
      <c r="D174" s="161">
        <v>3</v>
      </c>
      <c r="E174" s="31" t="str">
        <f>IFERROR(INDEX(spc_Range,_xlfn.AGGREGATE(15,6,(ROW(spc_Range)-ROW($A$68)+1)/(--(SEARCH(Formular!$H$21,spc_Range)&gt;0)),ROW()-ROW($A$68)+1),1),"")</f>
        <v>Strömungsmesstechnik</v>
      </c>
      <c r="F174" s="31" t="str">
        <f t="shared" si="10"/>
        <v>Strömungsmesstechnik</v>
      </c>
    </row>
    <row r="175" spans="1:16382" x14ac:dyDescent="0.2">
      <c r="B175" s="34" t="s">
        <v>168</v>
      </c>
      <c r="C175" s="31" t="str">
        <f t="shared" si="11"/>
        <v>45220</v>
      </c>
      <c r="D175" s="161">
        <v>6</v>
      </c>
      <c r="E175" s="31" t="str">
        <f>IFERROR(INDEX(spc_Range,_xlfn.AGGREGATE(15,6,(ROW(spc_Range)-ROW($A$68)+1)/(--(SEARCH(Formular!$H$21,spc_Range)&gt;0)),ROW()-ROW($A$68)+1),1),"")</f>
        <v xml:space="preserve">Strömungsmesstechnik und Visualisierung  </v>
      </c>
      <c r="F175" s="31" t="str">
        <f t="shared" si="10"/>
        <v xml:space="preserve">Strömungsmesstechnik und Visualisierung  </v>
      </c>
    </row>
    <row r="176" spans="1:16382" x14ac:dyDescent="0.2">
      <c r="B176" s="34" t="s">
        <v>13</v>
      </c>
      <c r="C176" s="31" t="str">
        <f t="shared" si="11"/>
        <v>57160</v>
      </c>
      <c r="D176" s="161">
        <v>6</v>
      </c>
      <c r="E176" s="31" t="str">
        <f>IFERROR(INDEX(spc_Range,_xlfn.AGGREGATE(15,6,(ROW(spc_Range)-ROW($A$68)+1)/(--(SEARCH(Formular!$H$21,spc_Range)&gt;0)),ROW()-ROW($A$68)+1),1),"")</f>
        <v>Strukturdynamik</v>
      </c>
      <c r="F176" s="31" t="str">
        <f t="shared" si="10"/>
        <v>Strukturdynamik</v>
      </c>
    </row>
    <row r="177" spans="2:6" x14ac:dyDescent="0.2">
      <c r="B177" s="34" t="s">
        <v>92</v>
      </c>
      <c r="C177" s="31" t="str">
        <f t="shared" si="11"/>
        <v>78990</v>
      </c>
      <c r="D177" s="161">
        <v>3</v>
      </c>
      <c r="E177" s="31" t="str">
        <f>IFERROR(INDEX(spc_Range,_xlfn.AGGREGATE(15,6,(ROW(spc_Range)-ROW($A$68)+1)/(--(SEARCH(Formular!$H$21,spc_Range)&gt;0)),ROW()-ROW($A$68)+1),1),"")</f>
        <v>Strukturdynamik - Programmierseminar</v>
      </c>
      <c r="F177" s="31" t="str">
        <f t="shared" si="10"/>
        <v>Strukturdynamik - Programmierseminar</v>
      </c>
    </row>
    <row r="178" spans="2:6" x14ac:dyDescent="0.2">
      <c r="B178" s="37" t="s">
        <v>859</v>
      </c>
      <c r="C178" s="31" t="str">
        <f t="shared" si="11"/>
        <v>71780</v>
      </c>
      <c r="D178" s="161">
        <v>6</v>
      </c>
      <c r="E178" s="31" t="str">
        <f>IFERROR(INDEX(spc_Range,_xlfn.AGGREGATE(15,6,(ROW(spc_Range)-ROW($A$68)+1)/(--(SEARCH(Formular!$H$21,spc_Range)&gt;0)),ROW()-ROW($A$68)+1),1),"")</f>
        <v>Strukturdynamik (71780)</v>
      </c>
      <c r="F178" s="31" t="str">
        <f t="shared" si="10"/>
        <v>Strukturdynamik (71780)</v>
      </c>
    </row>
    <row r="179" spans="2:6" x14ac:dyDescent="0.2">
      <c r="B179" s="35" t="s">
        <v>936</v>
      </c>
      <c r="C179" s="31" t="str">
        <f t="shared" si="11"/>
        <v>45670</v>
      </c>
      <c r="D179" s="161">
        <v>6</v>
      </c>
      <c r="E179" s="31" t="str">
        <f>IFERROR(INDEX(spc_Range,_xlfn.AGGREGATE(15,6,(ROW(spc_Range)-ROW($A$68)+1)/(--(SEARCH(Formular!$H$21,spc_Range)&gt;0)),ROW()-ROW($A$68)+1),1),"")</f>
        <v>Strukturmechanik und Diskretisierung in 2D/3D (inaktiv)</v>
      </c>
      <c r="F179" s="31" t="str">
        <f t="shared" si="10"/>
        <v>Strukturmechanik und Diskretisierung in 2D/3D (inaktiv)</v>
      </c>
    </row>
    <row r="180" spans="2:6" x14ac:dyDescent="0.2">
      <c r="B180" s="35" t="s">
        <v>170</v>
      </c>
      <c r="C180" s="31" t="str">
        <f t="shared" si="11"/>
        <v>49630</v>
      </c>
      <c r="D180" s="161">
        <v>3</v>
      </c>
      <c r="E180" s="31" t="str">
        <f>IFERROR(INDEX(spc_Range,_xlfn.AGGREGATE(15,6,(ROW(spc_Range)-ROW($A$68)+1)/(--(SEARCH(Formular!$H$21,spc_Range)&gt;0)),ROW()-ROW($A$68)+1),1),"")</f>
        <v>Theorie und Anwendung expliziter FE-Simulationsmethoden</v>
      </c>
      <c r="F180" s="31" t="str">
        <f t="shared" si="10"/>
        <v>Theorie und Anwendung expliziter FE-Simulationsmethoden</v>
      </c>
    </row>
    <row r="181" spans="2:6" x14ac:dyDescent="0.2">
      <c r="B181" s="35" t="s">
        <v>876</v>
      </c>
      <c r="C181" s="31" t="str">
        <f t="shared" si="11"/>
        <v>76200</v>
      </c>
      <c r="D181" s="161">
        <v>6</v>
      </c>
      <c r="E181" s="31" t="str">
        <f>IFERROR(INDEX(spc_Range,_xlfn.AGGREGATE(15,6,(ROW(spc_Range)-ROW($A$68)+1)/(--(SEARCH(Formular!$H$21,spc_Range)&gt;0)),ROW()-ROW($A$68)+1),1),"")</f>
        <v>Turbomachinery Blade Vibrations</v>
      </c>
      <c r="F181" s="31" t="str">
        <f t="shared" si="10"/>
        <v>Turbomachinery Blade Vibrations</v>
      </c>
    </row>
    <row r="182" spans="2:6" x14ac:dyDescent="0.2">
      <c r="B182" s="35" t="s">
        <v>172</v>
      </c>
      <c r="C182" s="31" t="str">
        <f t="shared" si="11"/>
        <v>52020</v>
      </c>
      <c r="D182" s="161">
        <v>3</v>
      </c>
      <c r="E182" s="31" t="str">
        <f>IFERROR(INDEX(spc_Range,_xlfn.AGGREGATE(15,6,(ROW(spc_Range)-ROW($A$68)+1)/(--(SEARCH(Formular!$H$21,spc_Range)&gt;0)),ROW()-ROW($A$68)+1),1),"")</f>
        <v>Turbulence in Aerospace Engineering</v>
      </c>
      <c r="F182" s="31" t="str">
        <f t="shared" si="10"/>
        <v>Turbulence in Aerospace Engineering</v>
      </c>
    </row>
    <row r="183" spans="2:6" x14ac:dyDescent="0.2">
      <c r="B183" s="34" t="s">
        <v>37</v>
      </c>
      <c r="C183" s="31" t="str">
        <f t="shared" si="11"/>
        <v>45320</v>
      </c>
      <c r="D183" s="161">
        <v>6</v>
      </c>
      <c r="E183" s="31" t="str">
        <f>IFERROR(INDEX(spc_Range,_xlfn.AGGREGATE(15,6,(ROW(spc_Range)-ROW($A$68)+1)/(--(SEARCH(Formular!$H$21,spc_Range)&gt;0)),ROW()-ROW($A$68)+1),1),"")</f>
        <v>Turbulenz</v>
      </c>
      <c r="F183" s="31" t="str">
        <f t="shared" si="10"/>
        <v>Turbulenz</v>
      </c>
    </row>
    <row r="184" spans="2:6" x14ac:dyDescent="0.2">
      <c r="B184" s="35" t="s">
        <v>174</v>
      </c>
      <c r="C184" s="31" t="str">
        <f t="shared" si="11"/>
        <v>45340</v>
      </c>
      <c r="D184" s="174">
        <v>3</v>
      </c>
      <c r="E184" s="31" t="str">
        <f>IFERROR(INDEX(spc_Range,_xlfn.AGGREGATE(15,6,(ROW(spc_Range)-ROW($A$68)+1)/(--(SEARCH(Formular!$H$21,spc_Range)&gt;0)),ROW()-ROW($A$68)+1),1),"")</f>
        <v>Versuchs- und Messtechnik für Gasturbinen und Turbomaschinen</v>
      </c>
      <c r="F184" s="31" t="str">
        <f t="shared" si="10"/>
        <v>Versuchs- und Messtechnik für Gasturbinen und Turbomaschinen</v>
      </c>
    </row>
    <row r="185" spans="2:6" x14ac:dyDescent="0.2">
      <c r="B185" s="31" t="s">
        <v>18</v>
      </c>
      <c r="C185" s="31" t="str">
        <f t="shared" si="11"/>
        <v/>
      </c>
      <c r="D185" s="31"/>
      <c r="E185" s="31" t="str">
        <f>IFERROR(INDEX(spc_Range,_xlfn.AGGREGATE(15,6,(ROW(spc_Range)-ROW($A$68)+1)/(--(SEARCH(Formular!$H$21,spc_Range)&gt;0)),ROW()-ROW($A$68)+1),1),"")</f>
        <v>C: Informationstechnik in der LRT</v>
      </c>
      <c r="F185" s="31" t="str">
        <f t="shared" si="10"/>
        <v>C: Informationstechnik in der LRT</v>
      </c>
    </row>
    <row r="186" spans="2:6" x14ac:dyDescent="0.2">
      <c r="B186" s="32" t="s">
        <v>176</v>
      </c>
      <c r="C186" s="31" t="str">
        <f t="shared" si="11"/>
        <v>44120</v>
      </c>
      <c r="D186" s="161">
        <v>3</v>
      </c>
      <c r="E186" s="31" t="str">
        <f>IFERROR(INDEX(spc_Range,_xlfn.AGGREGATE(15,6,(ROW(spc_Range)-ROW($A$68)+1)/(--(SEARCH(Formular!$H$21,spc_Range)&gt;0)),ROW()-ROW($A$68)+1),1),"")</f>
        <v>Art and Science of Systems Architecting</v>
      </c>
      <c r="F186" s="31" t="str">
        <f t="shared" si="10"/>
        <v>Art and Science of Systems Architecting</v>
      </c>
    </row>
    <row r="187" spans="2:6" x14ac:dyDescent="0.2">
      <c r="B187" s="32" t="s">
        <v>955</v>
      </c>
      <c r="C187" s="31" t="str">
        <f>IF(ISNA(VLOOKUP($B187,Alle,$C$66,0)),"",VLOOKUP($B187,Alle,$C$66,0))</f>
        <v>103860</v>
      </c>
      <c r="D187" s="161">
        <v>3</v>
      </c>
      <c r="E187" s="31" t="str">
        <f>IFERROR(INDEX(spc_Range,_xlfn.AGGREGATE(15,6,(ROW(spc_Range)-ROW($A$68)+1)/(--(SEARCH(Formular!$H$21,spc_Range)&gt;0)),ROW()-ROW($A$68)+1),1),"")</f>
        <v>Bayesian Estimation for Flight Robotics</v>
      </c>
      <c r="F187" s="31" t="str">
        <f t="shared" si="10"/>
        <v>Bayesian Estimation for Flight Robotics</v>
      </c>
    </row>
    <row r="188" spans="2:6" x14ac:dyDescent="0.2">
      <c r="B188" s="32" t="s">
        <v>178</v>
      </c>
      <c r="C188" s="31" t="str">
        <f t="shared" si="11"/>
        <v>44230</v>
      </c>
      <c r="D188" s="161">
        <v>6</v>
      </c>
      <c r="E188" s="31" t="str">
        <f>IFERROR(INDEX(spc_Range,_xlfn.AGGREGATE(15,6,(ROW(spc_Range)-ROW($A$68)+1)/(--(SEARCH(Formular!$H$21,spc_Range)&gt;0)),ROW()-ROW($A$68)+1),1),"")</f>
        <v>Digitale Bildverarbeitung</v>
      </c>
      <c r="F188" s="31" t="str">
        <f t="shared" si="10"/>
        <v>Digitale Bildverarbeitung</v>
      </c>
    </row>
    <row r="189" spans="2:6" x14ac:dyDescent="0.2">
      <c r="B189" s="32" t="s">
        <v>180</v>
      </c>
      <c r="C189" s="31" t="str">
        <f t="shared" si="11"/>
        <v>44250</v>
      </c>
      <c r="D189" s="161">
        <v>3</v>
      </c>
      <c r="E189" s="31" t="str">
        <f>IFERROR(INDEX(spc_Range,_xlfn.AGGREGATE(15,6,(ROW(spc_Range)-ROW($A$68)+1)/(--(SEARCH(Formular!$H$21,spc_Range)&gt;0)),ROW()-ROW($A$68)+1),1),"")</f>
        <v>Digitaler Produktentwurf</v>
      </c>
      <c r="F189" s="31" t="str">
        <f t="shared" si="10"/>
        <v>Digitaler Produktentwurf</v>
      </c>
    </row>
    <row r="190" spans="2:6" x14ac:dyDescent="0.2">
      <c r="B190" s="32" t="s">
        <v>182</v>
      </c>
      <c r="C190" s="31" t="str">
        <f t="shared" si="11"/>
        <v>44280</v>
      </c>
      <c r="D190" s="161">
        <v>6</v>
      </c>
      <c r="E190" s="31" t="str">
        <f>IFERROR(INDEX(spc_Range,_xlfn.AGGREGATE(15,6,(ROW(spc_Range)-ROW($A$68)+1)/(--(SEARCH(Formular!$H$21,spc_Range)&gt;0)),ROW()-ROW($A$68)+1),1),"")</f>
        <v>Effizient programmieren</v>
      </c>
      <c r="F190" s="31" t="str">
        <f t="shared" si="10"/>
        <v>Effizient programmieren</v>
      </c>
    </row>
    <row r="191" spans="2:6" x14ac:dyDescent="0.2">
      <c r="B191" s="34" t="s">
        <v>134</v>
      </c>
      <c r="C191" s="31" t="str">
        <f t="shared" si="11"/>
        <v>44240</v>
      </c>
      <c r="D191" s="161">
        <v>3</v>
      </c>
      <c r="E191" s="31" t="str">
        <f>IFERROR(INDEX(spc_Range,_xlfn.AGGREGATE(15,6,(ROW(spc_Range)-ROW($A$68)+1)/(--(SEARCH(Formular!$H$21,spc_Range)&gt;0)),ROW()-ROW($A$68)+1),1),"")</f>
        <v>Digitale Strömungsvisualisierung</v>
      </c>
      <c r="F191" s="31" t="str">
        <f t="shared" si="10"/>
        <v>Digitale Strömungsvisualisierung</v>
      </c>
    </row>
    <row r="192" spans="2:6" x14ac:dyDescent="0.2">
      <c r="B192" s="34" t="s">
        <v>943</v>
      </c>
      <c r="C192" s="31" t="str">
        <f>IF(ISNA(VLOOKUP($B192,Alle,$C$66,0)),"",VLOOKUP($B192,Alle,$C$66,0))</f>
        <v>102200</v>
      </c>
      <c r="D192" s="161">
        <v>6</v>
      </c>
      <c r="E192" s="31" t="str">
        <f>IFERROR(INDEX(spc_Range,_xlfn.AGGREGATE(15,6,(ROW(spc_Range)-ROW($A$68)+1)/(--(SEARCH(Formular!$H$21,spc_Range)&gt;0)),ROW()-ROW($A$68)+1),1),"")</f>
        <v>Geo-Mobilität</v>
      </c>
      <c r="F192" s="31" t="str">
        <f t="shared" si="10"/>
        <v>Geo-Mobilität</v>
      </c>
    </row>
    <row r="193" spans="2:6" x14ac:dyDescent="0.2">
      <c r="B193" s="33" t="s">
        <v>184</v>
      </c>
      <c r="C193" s="31" t="str">
        <f t="shared" si="11"/>
        <v>44690</v>
      </c>
      <c r="D193" s="161">
        <v>6</v>
      </c>
      <c r="E193" s="31" t="str">
        <f>IFERROR(INDEX(spc_Range,_xlfn.AGGREGATE(15,6,(ROW(spc_Range)-ROW($A$68)+1)/(--(SEARCH(Formular!$H$21,spc_Range)&gt;0)),ROW()-ROW($A$68)+1),1),"")</f>
        <v>Konzeption von Algorithmen, Datenstrukturen und Entwurfssprachen</v>
      </c>
      <c r="F193" s="31" t="str">
        <f t="shared" si="10"/>
        <v>Konzeption von Algorithmen, Datenstrukturen und Entwurfssprachen</v>
      </c>
    </row>
    <row r="194" spans="2:6" x14ac:dyDescent="0.2">
      <c r="B194" s="33" t="s">
        <v>186</v>
      </c>
      <c r="C194" s="31" t="str">
        <f t="shared" si="11"/>
        <v>44700</v>
      </c>
      <c r="D194" s="161">
        <v>3</v>
      </c>
      <c r="E194" s="31" t="str">
        <f>IFERROR(INDEX(spc_Range,_xlfn.AGGREGATE(15,6,(ROW(spc_Range)-ROW($A$68)+1)/(--(SEARCH(Formular!$H$21,spc_Range)&gt;0)),ROW()-ROW($A$68)+1),1),"")</f>
        <v>Koordinaten- und Zeitsysteme in der Luft- und Raumfahrt</v>
      </c>
      <c r="F194" s="31" t="str">
        <f t="shared" si="10"/>
        <v>Koordinaten- und Zeitsysteme in der Luft- und Raumfahrt</v>
      </c>
    </row>
    <row r="195" spans="2:6" x14ac:dyDescent="0.2">
      <c r="B195" s="33" t="s">
        <v>188</v>
      </c>
      <c r="C195" s="31" t="str">
        <f t="shared" si="11"/>
        <v>44790</v>
      </c>
      <c r="D195" s="161">
        <v>6</v>
      </c>
      <c r="E195" s="31" t="str">
        <f>IFERROR(INDEX(spc_Range,_xlfn.AGGREGATE(15,6,(ROW(spc_Range)-ROW($A$68)+1)/(--(SEARCH(Formular!$H$21,spc_Range)&gt;0)),ROW()-ROW($A$68)+1),1),"")</f>
        <v>Lineare Schätzverfahren</v>
      </c>
      <c r="F195" s="31" t="str">
        <f t="shared" si="10"/>
        <v>Lineare Schätzverfahren</v>
      </c>
    </row>
    <row r="196" spans="2:6" x14ac:dyDescent="0.2">
      <c r="B196" s="33" t="s">
        <v>190</v>
      </c>
      <c r="C196" s="31" t="str">
        <f t="shared" si="11"/>
        <v>45180</v>
      </c>
      <c r="D196" s="161">
        <v>3</v>
      </c>
      <c r="E196" s="31" t="str">
        <f>IFERROR(INDEX(spc_Range,_xlfn.AGGREGATE(15,6,(ROW(spc_Range)-ROW($A$68)+1)/(--(SEARCH(Formular!$H$21,spc_Range)&gt;0)),ROW()-ROW($A$68)+1),1),"")</f>
        <v>Methoden der Sicherheitsanalyse</v>
      </c>
      <c r="F196" s="31" t="str">
        <f t="shared" ref="F196:F259" si="12">INDEX(spc_All,_xlfn.AGGREGATE(15,6,1/((COUNTIF(spc_Spz1,spc_All)=0)*(COUNTIF(spc_Spz2,spc_All)=0)*(COUNTIF(spc_Ergänzung,spc_All)=0)*(COUNTIF(spc_WahPfli,spc_All)=0))*(ROW(spc_All)-ROW($A$68)+1),ROW(A129)))</f>
        <v>Methoden der Sicherheitsanalyse</v>
      </c>
    </row>
    <row r="197" spans="2:6" x14ac:dyDescent="0.2">
      <c r="B197" s="33" t="s">
        <v>970</v>
      </c>
      <c r="C197" s="31" t="str">
        <f t="shared" si="11"/>
        <v>44590</v>
      </c>
      <c r="D197" s="161">
        <v>3</v>
      </c>
      <c r="E197" s="31" t="str">
        <f>IFERROR(INDEX(spc_Range,_xlfn.AGGREGATE(15,6,(ROW(spc_Range)-ROW($A$68)+1)/(--(SEARCH(Formular!$H$21,spc_Range)&gt;0)),ROW()-ROW($A$68)+1),1),"")</f>
        <v>Methods of Systems Modeling and Analysis</v>
      </c>
      <c r="F197" s="31" t="str">
        <f t="shared" si="12"/>
        <v>Methods of Systems Modeling and Analysis</v>
      </c>
    </row>
    <row r="198" spans="2:6" x14ac:dyDescent="0.2">
      <c r="B198" s="32" t="s">
        <v>193</v>
      </c>
      <c r="C198" s="31" t="str">
        <f t="shared" si="11"/>
        <v>51970</v>
      </c>
      <c r="D198" s="161">
        <v>6</v>
      </c>
      <c r="E198" s="31" t="str">
        <f>IFERROR(INDEX(spc_Range,_xlfn.AGGREGATE(15,6,(ROW(spc_Range)-ROW($A$68)+1)/(--(SEARCH(Formular!$H$21,spc_Range)&gt;0)),ROW()-ROW($A$68)+1),1),"")</f>
        <v>Moderne Methoden der Regelungstechnik</v>
      </c>
      <c r="F198" s="31" t="str">
        <f t="shared" si="12"/>
        <v>Moderne Methoden der Regelungstechnik</v>
      </c>
    </row>
    <row r="199" spans="2:6" x14ac:dyDescent="0.2">
      <c r="B199" s="32" t="s">
        <v>910</v>
      </c>
      <c r="C199" s="31" t="str">
        <f>IF(ISNA(VLOOKUP($B199,Alle,$C$66,0)),"",VLOOKUP($B199,Alle,$C$66,0))</f>
        <v>102000</v>
      </c>
      <c r="D199" s="161">
        <v>6</v>
      </c>
      <c r="E199" s="31" t="str">
        <f>IFERROR(INDEX(spc_Range,_xlfn.AGGREGATE(15,6,(ROW(spc_Range)-ROW($A$68)+1)/(--(SEARCH(Formular!$H$21,spc_Range)&gt;0)),ROW()-ROW($A$68)+1),1),"")</f>
        <v>Mustererkennung und Bildverstehen</v>
      </c>
      <c r="F199" s="31" t="str">
        <f t="shared" si="12"/>
        <v>Mustererkennung und Bildverstehen</v>
      </c>
    </row>
    <row r="200" spans="2:6" x14ac:dyDescent="0.2">
      <c r="B200" s="32" t="s">
        <v>909</v>
      </c>
      <c r="C200" s="31" t="str">
        <f t="shared" si="11"/>
        <v>43160</v>
      </c>
      <c r="D200" s="161">
        <v>6</v>
      </c>
      <c r="E200" s="31" t="str">
        <f>IFERROR(INDEX(spc_Range,_xlfn.AGGREGATE(15,6,(ROW(spc_Range)-ROW($A$68)+1)/(--(SEARCH(Formular!$H$21,spc_Range)&gt;0)),ROW()-ROW($A$68)+1),1),"")</f>
        <v>Mustererkennung und Optimierung (inaktiv)</v>
      </c>
      <c r="F200" s="31" t="str">
        <f t="shared" si="12"/>
        <v>Mustererkennung und Optimierung (inaktiv)</v>
      </c>
    </row>
    <row r="201" spans="2:6" x14ac:dyDescent="0.2">
      <c r="B201" s="33" t="s">
        <v>196</v>
      </c>
      <c r="C201" s="31" t="str">
        <f t="shared" si="11"/>
        <v>44880</v>
      </c>
      <c r="D201" s="161">
        <v>3</v>
      </c>
      <c r="E201" s="31" t="str">
        <f>IFERROR(INDEX(spc_Range,_xlfn.AGGREGATE(15,6,(ROW(spc_Range)-ROW($A$68)+1)/(--(SEARCH(Formular!$H$21,spc_Range)&gt;0)),ROW()-ROW($A$68)+1),1),"")</f>
        <v>Nichtlineare Optimierung</v>
      </c>
      <c r="F201" s="31" t="str">
        <f t="shared" si="12"/>
        <v>Nichtlineare Optimierung</v>
      </c>
    </row>
    <row r="202" spans="2:6" x14ac:dyDescent="0.2">
      <c r="B202" s="32" t="s">
        <v>198</v>
      </c>
      <c r="C202" s="31" t="str">
        <f t="shared" si="11"/>
        <v>68360</v>
      </c>
      <c r="D202" s="161">
        <v>3</v>
      </c>
      <c r="E202" s="31" t="str">
        <f>IFERROR(INDEX(spc_Range,_xlfn.AGGREGATE(15,6,(ROW(spc_Range)-ROW($A$68)+1)/(--(SEARCH(Formular!$H$21,spc_Range)&gt;0)),ROW()-ROW($A$68)+1),1),"")</f>
        <v>Nichtlineare Regelung</v>
      </c>
      <c r="F202" s="31" t="str">
        <f t="shared" si="12"/>
        <v>Nichtlineare Regelung</v>
      </c>
    </row>
    <row r="203" spans="2:6" x14ac:dyDescent="0.2">
      <c r="B203" s="32" t="s">
        <v>520</v>
      </c>
      <c r="C203" s="31" t="str">
        <f t="shared" si="11"/>
        <v>44890</v>
      </c>
      <c r="D203" s="161">
        <v>3</v>
      </c>
      <c r="E203" s="31" t="str">
        <f>IFERROR(INDEX(spc_Range,_xlfn.AGGREGATE(15,6,(ROW(spc_Range)-ROW($A$68)+1)/(--(SEARCH(Formular!$H$21,spc_Range)&gt;0)),ROW()-ROW($A$68)+1),1),"")</f>
        <v>Nichtlineare und digitale Regelung (inaktiv)</v>
      </c>
      <c r="F203" s="31" t="str">
        <f t="shared" si="12"/>
        <v>Nichtlineare und digitale Regelung (inaktiv)</v>
      </c>
    </row>
    <row r="204" spans="2:6" x14ac:dyDescent="0.2">
      <c r="B204" s="33" t="s">
        <v>201</v>
      </c>
      <c r="C204" s="31" t="str">
        <f t="shared" si="11"/>
        <v>44950</v>
      </c>
      <c r="D204" s="161">
        <v>3</v>
      </c>
      <c r="E204" s="31" t="str">
        <f>IFERROR(INDEX(spc_Range,_xlfn.AGGREGATE(15,6,(ROW(spc_Range)-ROW($A$68)+1)/(--(SEARCH(Formular!$H$21,spc_Range)&gt;0)),ROW()-ROW($A$68)+1),1),"")</f>
        <v>Optimalsteuerung in der Luft- und Raumfahrttechnik</v>
      </c>
      <c r="F204" s="31" t="str">
        <f t="shared" si="12"/>
        <v>Optimalsteuerung in der Luft- und Raumfahrttechnik</v>
      </c>
    </row>
    <row r="205" spans="2:6" x14ac:dyDescent="0.2">
      <c r="B205" s="34" t="s">
        <v>203</v>
      </c>
      <c r="C205" s="31" t="str">
        <f t="shared" si="11"/>
        <v>44960</v>
      </c>
      <c r="D205" s="161">
        <v>6</v>
      </c>
      <c r="E205" s="31" t="str">
        <f>IFERROR(INDEX(spc_Range,_xlfn.AGGREGATE(15,6,(ROW(spc_Range)-ROW($A$68)+1)/(--(SEARCH(Formular!$H$21,spc_Range)&gt;0)),ROW()-ROW($A$68)+1),1),"")</f>
        <v>Optimierung und Optimalsteuerung</v>
      </c>
      <c r="F205" s="31" t="str">
        <f t="shared" si="12"/>
        <v>Optimierung und Optimalsteuerung</v>
      </c>
    </row>
    <row r="206" spans="2:6" x14ac:dyDescent="0.2">
      <c r="B206" s="34" t="s">
        <v>971</v>
      </c>
      <c r="C206" s="31" t="str">
        <f>IF(ISNA(VLOOKUP($B206,Alle,$C$66,0)),"",VLOOKUP($B206,Alle,$C$66,0))</f>
        <v>105880</v>
      </c>
      <c r="D206" s="161">
        <v>3</v>
      </c>
      <c r="E206" s="31" t="str">
        <f>IFERROR(INDEX(spc_Range,_xlfn.AGGREGATE(15,6,(ROW(spc_Range)-ROW($A$68)+1)/(--(SEARCH(Formular!$H$21,spc_Range)&gt;0)),ROW()-ROW($A$68)+1),1),"")</f>
        <v>Photogrammetrische Computer Vision</v>
      </c>
      <c r="F206" s="31" t="str">
        <f t="shared" si="12"/>
        <v>Photogrammetrische Computer Vision</v>
      </c>
    </row>
    <row r="207" spans="2:6" x14ac:dyDescent="0.2">
      <c r="B207" s="34" t="s">
        <v>930</v>
      </c>
      <c r="C207" s="31" t="str">
        <f>IF(ISNA(VLOOKUP($B207,Alle,$C$66,0)),"",VLOOKUP($B207,Alle,$C$66,0))</f>
        <v>105400</v>
      </c>
      <c r="D207" s="161">
        <v>6</v>
      </c>
      <c r="E207" s="31" t="str">
        <f>IFERROR(INDEX(spc_Range,_xlfn.AGGREGATE(15,6,(ROW(spc_Range)-ROW($A$68)+1)/(--(SEARCH(Formular!$H$21,spc_Range)&gt;0)),ROW()-ROW($A$68)+1),1),"")</f>
        <v>Quantum Computing for Engineers</v>
      </c>
      <c r="F207" s="31" t="str">
        <f t="shared" si="12"/>
        <v>Quantum Computing for Engineers</v>
      </c>
    </row>
    <row r="208" spans="2:6" x14ac:dyDescent="0.2">
      <c r="B208" s="32" t="s">
        <v>205</v>
      </c>
      <c r="C208" s="31" t="str">
        <f t="shared" si="11"/>
        <v>45090</v>
      </c>
      <c r="D208" s="161">
        <v>3</v>
      </c>
      <c r="E208" s="31" t="str">
        <f>IFERROR(INDEX(spc_Range,_xlfn.AGGREGATE(15,6,(ROW(spc_Range)-ROW($A$68)+1)/(--(SEARCH(Formular!$H$21,spc_Range)&gt;0)),ROW()-ROW($A$68)+1),1),"")</f>
        <v>Robuste Regelung</v>
      </c>
      <c r="F208" s="31" t="str">
        <f t="shared" si="12"/>
        <v>Robuste Regelung</v>
      </c>
    </row>
    <row r="209" spans="2:6" x14ac:dyDescent="0.2">
      <c r="B209" s="32" t="s">
        <v>207</v>
      </c>
      <c r="C209" s="31" t="str">
        <f t="shared" si="11"/>
        <v>45160</v>
      </c>
      <c r="D209" s="161">
        <v>6</v>
      </c>
      <c r="E209" s="31" t="str">
        <f>IFERROR(INDEX(spc_Range,_xlfn.AGGREGATE(15,6,(ROW(spc_Range)-ROW($A$68)+1)/(--(SEARCH(Formular!$H$21,spc_Range)&gt;0)),ROW()-ROW($A$68)+1),1),"")</f>
        <v>Seminar Entwurfssprachen</v>
      </c>
      <c r="F209" s="31" t="str">
        <f t="shared" si="12"/>
        <v>Seminar Entwurfssprachen</v>
      </c>
    </row>
    <row r="210" spans="2:6" x14ac:dyDescent="0.2">
      <c r="B210" s="34" t="s">
        <v>209</v>
      </c>
      <c r="C210" s="31" t="str">
        <f t="shared" si="11"/>
        <v>67470</v>
      </c>
      <c r="D210" s="161">
        <v>6</v>
      </c>
      <c r="E210" s="31" t="str">
        <f>IFERROR(INDEX(spc_Range,_xlfn.AGGREGATE(15,6,(ROW(spc_Range)-ROW($A$68)+1)/(--(SEARCH(Formular!$H$21,spc_Range)&gt;0)),ROW()-ROW($A$68)+1),1),"")</f>
        <v>Seminar Systems Architecting</v>
      </c>
      <c r="F210" s="31" t="str">
        <f t="shared" si="12"/>
        <v>Seminar Systems Architecting</v>
      </c>
    </row>
    <row r="211" spans="2:6" x14ac:dyDescent="0.2">
      <c r="B211" s="32" t="s">
        <v>211</v>
      </c>
      <c r="C211" s="31" t="str">
        <f t="shared" si="11"/>
        <v>45190</v>
      </c>
      <c r="D211" s="161">
        <v>3</v>
      </c>
      <c r="E211" s="31" t="str">
        <f>IFERROR(INDEX(spc_Range,_xlfn.AGGREGATE(15,6,(ROW(spc_Range)-ROW($A$68)+1)/(--(SEARCH(Formular!$H$21,spc_Range)&gt;0)),ROW()-ROW($A$68)+1),1),"")</f>
        <v>Softwaretechnik</v>
      </c>
      <c r="F211" s="31" t="str">
        <f t="shared" si="12"/>
        <v>Softwaretechnik</v>
      </c>
    </row>
    <row r="212" spans="2:6" x14ac:dyDescent="0.2">
      <c r="B212" s="32" t="s">
        <v>213</v>
      </c>
      <c r="C212" s="31" t="str">
        <f t="shared" si="11"/>
        <v>44360</v>
      </c>
      <c r="D212" s="161">
        <v>6</v>
      </c>
      <c r="E212" s="31" t="str">
        <f>IFERROR(INDEX(spc_Range,_xlfn.AGGREGATE(15,6,(ROW(spc_Range)-ROW($A$68)+1)/(--(SEARCH(Formular!$H$21,spc_Range)&gt;0)),ROW()-ROW($A$68)+1),1),"")</f>
        <v>Spezielle Methoden der Systemtechnik</v>
      </c>
      <c r="F212" s="31" t="str">
        <f t="shared" si="12"/>
        <v>Spezielle Methoden der Systemtechnik</v>
      </c>
    </row>
    <row r="213" spans="2:6" x14ac:dyDescent="0.2">
      <c r="B213" s="32" t="s">
        <v>951</v>
      </c>
      <c r="C213" s="31" t="str">
        <f>IF(ISNA(VLOOKUP($B213,Alle,$C$66,0)),"",VLOOKUP($B213,Alle,$C$66,0))</f>
        <v>104840</v>
      </c>
      <c r="D213" s="161">
        <v>3</v>
      </c>
      <c r="E213" s="31" t="str">
        <f>IFERROR(INDEX(spc_Range,_xlfn.AGGREGATE(15,6,(ROW(spc_Range)-ROW($A$68)+1)/(--(SEARCH(Formular!$H$21,spc_Range)&gt;0)),ROW()-ROW($A$68)+1),1),"")</f>
        <v>Systemtheoretische Methoden der Flugregelung</v>
      </c>
      <c r="F213" s="31" t="str">
        <f t="shared" si="12"/>
        <v>Systemtheoretische Methoden der Flugregelung</v>
      </c>
    </row>
    <row r="214" spans="2:6" x14ac:dyDescent="0.2">
      <c r="B214" s="33" t="s">
        <v>946</v>
      </c>
      <c r="C214" s="31" t="str">
        <f t="shared" si="11"/>
        <v>43070</v>
      </c>
      <c r="D214" s="161">
        <v>6</v>
      </c>
      <c r="E214" s="31" t="str">
        <f>IFERROR(INDEX(spc_Range,_xlfn.AGGREGATE(15,6,(ROW(spc_Range)-ROW($A$68)+1)/(--(SEARCH(Formular!$H$21,spc_Range)&gt;0)),ROW()-ROW($A$68)+1),1),"")</f>
        <v>Verkehrstelematik (inaktiv)</v>
      </c>
      <c r="F214" s="31" t="str">
        <f t="shared" si="12"/>
        <v>Verkehrstelematik (inaktiv)</v>
      </c>
    </row>
    <row r="215" spans="2:6" x14ac:dyDescent="0.2">
      <c r="B215" s="32" t="s">
        <v>901</v>
      </c>
      <c r="C215" s="31" t="str">
        <f t="shared" si="11"/>
        <v>45430</v>
      </c>
      <c r="D215" s="161">
        <v>6</v>
      </c>
      <c r="E215" s="31" t="str">
        <f>IFERROR(INDEX(spc_Range,_xlfn.AGGREGATE(15,6,(ROW(spc_Range)-ROW($A$68)+1)/(--(SEARCH(Formular!$H$21,spc_Range)&gt;0)),ROW()-ROW($A$68)+1),1),"")</f>
        <v>Wissensverarbeitung und Softcomputing (inaktiv)</v>
      </c>
      <c r="F215" s="31" t="str">
        <f t="shared" si="12"/>
        <v>Wissensverarbeitung und Softcomputing (inaktiv)</v>
      </c>
    </row>
    <row r="216" spans="2:6" x14ac:dyDescent="0.2">
      <c r="B216" s="35" t="s">
        <v>216</v>
      </c>
      <c r="C216" s="31" t="str">
        <f t="shared" si="11"/>
        <v>75470</v>
      </c>
      <c r="D216" s="174">
        <v>3</v>
      </c>
      <c r="E216" s="31" t="str">
        <f>IFERROR(INDEX(spc_Range,_xlfn.AGGREGATE(15,6,(ROW(spc_Range)-ROW($A$68)+1)/(--(SEARCH(Formular!$H$21,spc_Range)&gt;0)),ROW()-ROW($A$68)+1),1),"")</f>
        <v>Workshop Digitale Entwurfsmethoden</v>
      </c>
      <c r="F216" s="31" t="str">
        <f t="shared" si="12"/>
        <v>Workshop Digitale Entwurfsmethoden</v>
      </c>
    </row>
    <row r="217" spans="2:6" x14ac:dyDescent="0.2">
      <c r="B217" s="31" t="s">
        <v>19</v>
      </c>
      <c r="C217" s="31" t="str">
        <f t="shared" si="11"/>
        <v/>
      </c>
      <c r="D217" s="174"/>
      <c r="E217" s="31" t="str">
        <f>IFERROR(INDEX(spc_Range,_xlfn.AGGREGATE(15,6,(ROW(spc_Range)-ROW($A$68)+1)/(--(SEARCH(Formular!$H$21,spc_Range)&gt;0)),ROW()-ROW($A$68)+1),1),"")</f>
        <v>D: Materialien, Werkstoffe und Fertigungsverfahren in der LRT</v>
      </c>
      <c r="F217" s="31" t="str">
        <f t="shared" si="12"/>
        <v>D: Materialien, Werkstoffe und Fertigungsverfahren in der LRT</v>
      </c>
    </row>
    <row r="218" spans="2:6" x14ac:dyDescent="0.2">
      <c r="B218" s="32" t="s">
        <v>218</v>
      </c>
      <c r="C218" s="31" t="str">
        <f t="shared" si="11"/>
        <v>71940</v>
      </c>
      <c r="D218" s="161">
        <v>3</v>
      </c>
      <c r="E218" s="31" t="str">
        <f>IFERROR(INDEX(spc_Range,_xlfn.AGGREGATE(15,6,(ROW(spc_Range)-ROW($A$68)+1)/(--(SEARCH(Formular!$H$21,spc_Range)&gt;0)),ROW()-ROW($A$68)+1),1),"")</f>
        <v>Additive Fertigungsverfahren (alt: Rapid Prototyping)</v>
      </c>
      <c r="F218" s="31" t="str">
        <f t="shared" si="12"/>
        <v>Additive Fertigungsverfahren (alt: Rapid Prototyping)</v>
      </c>
    </row>
    <row r="219" spans="2:6" x14ac:dyDescent="0.2">
      <c r="B219" s="35" t="s">
        <v>521</v>
      </c>
      <c r="C219" s="31" t="str">
        <f t="shared" si="11"/>
        <v>44160</v>
      </c>
      <c r="D219" s="161">
        <v>6</v>
      </c>
      <c r="E219" s="31" t="str">
        <f>IFERROR(INDEX(spc_Range,_xlfn.AGGREGATE(15,6,(ROW(spc_Range)-ROW($A$68)+1)/(--(SEARCH(Formular!$H$21,spc_Range)&gt;0)),ROW()-ROW($A$68)+1),1),"")</f>
        <v>Bauteilprüfung mit thermischen und elastischen Wellen (inaktiv)</v>
      </c>
      <c r="F219" s="31" t="str">
        <f t="shared" si="12"/>
        <v>Bauteilprüfung mit thermischen und elastischen Wellen (inaktiv)</v>
      </c>
    </row>
    <row r="220" spans="2:6" x14ac:dyDescent="0.2">
      <c r="B220" s="32" t="s">
        <v>221</v>
      </c>
      <c r="C220" s="31" t="str">
        <f t="shared" si="11"/>
        <v>39460</v>
      </c>
      <c r="D220" s="161">
        <v>3</v>
      </c>
      <c r="E220" s="31" t="str">
        <f>IFERROR(INDEX(spc_Range,_xlfn.AGGREGATE(15,6,(ROW(spc_Range)-ROW($A$68)+1)/(--(SEARCH(Formular!$H$21,spc_Range)&gt;0)),ROW()-ROW($A$68)+1),1),"")</f>
        <v>Carbon Composites Trainee-Programm</v>
      </c>
      <c r="F220" s="31" t="str">
        <f t="shared" si="12"/>
        <v>Carbon Composites Trainee-Programm</v>
      </c>
    </row>
    <row r="221" spans="2:6" x14ac:dyDescent="0.2">
      <c r="B221" s="34" t="s">
        <v>950</v>
      </c>
      <c r="C221" s="31" t="str">
        <f t="shared" ref="C221:C291" si="13">IF(ISNA(VLOOKUP($B221,Alle,$C$66,0)),"",VLOOKUP($B221,Alle,$C$66,0))</f>
        <v>44200</v>
      </c>
      <c r="D221" s="161">
        <v>6</v>
      </c>
      <c r="E221" s="31" t="str">
        <f>IFERROR(INDEX(spc_Range,_xlfn.AGGREGATE(15,6,(ROW(spc_Range)-ROW($A$68)+1)/(--(SEARCH(Formular!$H$21,spc_Range)&gt;0)),ROW()-ROW($A$68)+1),1),"")</f>
        <v>Composites modelling (inaktiv)</v>
      </c>
      <c r="F221" s="31" t="str">
        <f t="shared" si="12"/>
        <v>Composites modelling (inaktiv)</v>
      </c>
    </row>
    <row r="222" spans="2:6" x14ac:dyDescent="0.2">
      <c r="B222" s="34" t="s">
        <v>947</v>
      </c>
      <c r="C222" s="31" t="str">
        <f>IF(ISNA(VLOOKUP($B222,Alle,$C$66,0)),"",VLOOKUP($B222,Alle,$C$66,0))</f>
        <v>104750</v>
      </c>
      <c r="D222" s="161">
        <v>6</v>
      </c>
      <c r="E222" s="31" t="str">
        <f>IFERROR(INDEX(spc_Range,_xlfn.AGGREGATE(15,6,(ROW(spc_Range)-ROW($A$68)+1)/(--(SEARCH(Formular!$H$21,spc_Range)&gt;0)),ROW()-ROW($A$68)+1),1),"")</f>
        <v>Composites modelling and simulation</v>
      </c>
      <c r="F222" s="31" t="str">
        <f t="shared" si="12"/>
        <v>Composites modelling and simulation</v>
      </c>
    </row>
    <row r="223" spans="2:6" x14ac:dyDescent="0.2">
      <c r="B223" s="33" t="s">
        <v>51</v>
      </c>
      <c r="C223" s="31" t="str">
        <f t="shared" si="13"/>
        <v>69510</v>
      </c>
      <c r="D223" s="161">
        <v>3</v>
      </c>
      <c r="E223" s="31" t="str">
        <f>IFERROR(INDEX(spc_Range,_xlfn.AGGREGATE(15,6,(ROW(spc_Range)-ROW($A$68)+1)/(--(SEARCH(Formular!$H$21,spc_Range)&gt;0)),ROW()-ROW($A$68)+1),1),"")</f>
        <v>Einführung in die Charakterisierung und Anwendung poröser Medien in der Luft- und Raumfahrt</v>
      </c>
      <c r="F223" s="31" t="str">
        <f t="shared" si="12"/>
        <v>Einführung in die Charakterisierung und Anwendung poröser Medien in der Luft- und Raumfahrt</v>
      </c>
    </row>
    <row r="224" spans="2:6" x14ac:dyDescent="0.2">
      <c r="B224" s="32" t="s">
        <v>53</v>
      </c>
      <c r="C224" s="31" t="str">
        <f t="shared" si="13"/>
        <v>57170</v>
      </c>
      <c r="D224" s="161">
        <v>3</v>
      </c>
      <c r="E224" s="31" t="str">
        <f>IFERROR(INDEX(spc_Range,_xlfn.AGGREGATE(15,6,(ROW(spc_Range)-ROW($A$68)+1)/(--(SEARCH(Formular!$H$21,spc_Range)&gt;0)),ROW()-ROW($A$68)+1),1),"")</f>
        <v>Einführung in die Finite-Elemente-Methode</v>
      </c>
      <c r="F224" s="31" t="str">
        <f t="shared" si="12"/>
        <v>Einführung in die Finite-Elemente-Methode</v>
      </c>
    </row>
    <row r="225" spans="2:6" x14ac:dyDescent="0.2">
      <c r="B225" s="33" t="s">
        <v>58</v>
      </c>
      <c r="C225" s="31" t="str">
        <f t="shared" si="13"/>
        <v>48680</v>
      </c>
      <c r="D225" s="161">
        <v>3</v>
      </c>
      <c r="E225" s="31" t="str">
        <f>IFERROR(INDEX(spc_Range,_xlfn.AGGREGATE(15,6,(ROW(spc_Range)-ROW($A$68)+1)/(--(SEARCH(Formular!$H$21,spc_Range)&gt;0)),ROW()-ROW($A$68)+1),1),"")</f>
        <v>Elastisch-plastische Tragwerke und Kontinua</v>
      </c>
      <c r="F225" s="31" t="str">
        <f t="shared" si="12"/>
        <v>Elastisch-plastische Tragwerke und Kontinua</v>
      </c>
    </row>
    <row r="226" spans="2:6" x14ac:dyDescent="0.2">
      <c r="B226" s="34" t="s">
        <v>225</v>
      </c>
      <c r="C226" s="31" t="str">
        <f t="shared" si="13"/>
        <v>77780</v>
      </c>
      <c r="D226" s="161">
        <v>3</v>
      </c>
      <c r="E226" s="31" t="str">
        <f>IFERROR(INDEX(spc_Range,_xlfn.AGGREGATE(15,6,(ROW(spc_Range)-ROW($A$68)+1)/(--(SEARCH(Formular!$H$21,spc_Range)&gt;0)),ROW()-ROW($A$68)+1),1),"")</f>
        <v>Ermüdung von Faserverbundwerkstoffen / Fatigue of composite materials</v>
      </c>
      <c r="F226" s="31" t="str">
        <f t="shared" si="12"/>
        <v>Ermüdung von Faserverbundwerkstoffen / Fatigue of composite materials</v>
      </c>
    </row>
    <row r="227" spans="2:6" x14ac:dyDescent="0.2">
      <c r="B227" s="33" t="s">
        <v>522</v>
      </c>
      <c r="C227" s="31" t="str">
        <f t="shared" si="13"/>
        <v>44370</v>
      </c>
      <c r="D227" s="161">
        <v>3</v>
      </c>
      <c r="E227" s="31" t="str">
        <f>IFERROR(INDEX(spc_Range,_xlfn.AGGREGATE(15,6,(ROW(spc_Range)-ROW($A$68)+1)/(--(SEARCH(Formular!$H$21,spc_Range)&gt;0)),ROW()-ROW($A$68)+1),1),"")</f>
        <v>Experimentelle Methoden in der Strukturmechanik (inaktiv)</v>
      </c>
      <c r="F227" s="31" t="str">
        <f t="shared" si="12"/>
        <v>Experimentelle Methoden in der Strukturmechanik (inaktiv)</v>
      </c>
    </row>
    <row r="228" spans="2:6" x14ac:dyDescent="0.2">
      <c r="B228" s="33" t="s">
        <v>904</v>
      </c>
      <c r="C228" s="31" t="str">
        <f>IF(ISNA(VLOOKUP($B228,Alle,$C$66,0)),"",VLOOKUP($B228,Alle,$C$66,0))</f>
        <v>102030</v>
      </c>
      <c r="D228" s="161">
        <v>3</v>
      </c>
      <c r="E228" s="31" t="str">
        <f>IFERROR(INDEX(spc_Range,_xlfn.AGGREGATE(15,6,(ROW(spc_Range)-ROW($A$68)+1)/(--(SEARCH(Formular!$H$21,spc_Range)&gt;0)),ROW()-ROW($A$68)+1),1),"")</f>
        <v>Experimentelle Spannungs- und Dehnungsanalyse</v>
      </c>
      <c r="F228" s="31" t="str">
        <f t="shared" si="12"/>
        <v>Experimentelle Spannungs- und Dehnungsanalyse</v>
      </c>
    </row>
    <row r="229" spans="2:6" x14ac:dyDescent="0.2">
      <c r="B229" s="33" t="s">
        <v>227</v>
      </c>
      <c r="C229" s="31" t="str">
        <f t="shared" si="13"/>
        <v>44390</v>
      </c>
      <c r="D229" s="161">
        <v>3</v>
      </c>
      <c r="E229" s="31" t="str">
        <f>IFERROR(INDEX(spc_Range,_xlfn.AGGREGATE(15,6,(ROW(spc_Range)-ROW($A$68)+1)/(--(SEARCH(Formular!$H$21,spc_Range)&gt;0)),ROW()-ROW($A$68)+1),1),"")</f>
        <v>Faserverbundseminar</v>
      </c>
      <c r="F229" s="31" t="str">
        <f t="shared" si="12"/>
        <v>Faserverbundseminar</v>
      </c>
    </row>
    <row r="230" spans="2:6" x14ac:dyDescent="0.2">
      <c r="B230" s="35" t="s">
        <v>917</v>
      </c>
      <c r="C230" s="31" t="str">
        <f t="shared" si="13"/>
        <v>44650</v>
      </c>
      <c r="D230" s="161">
        <v>3</v>
      </c>
      <c r="E230" s="31" t="str">
        <f>IFERROR(INDEX(spc_Range,_xlfn.AGGREGATE(15,6,(ROW(spc_Range)-ROW($A$68)+1)/(--(SEARCH(Formular!$H$21,spc_Range)&gt;0)),ROW()-ROW($A$68)+1),1),"")</f>
        <v>Konstruieren mit Keramik (inaktiv)</v>
      </c>
      <c r="F230" s="31" t="str">
        <f t="shared" si="12"/>
        <v>Konstruieren mit Keramik (inaktiv)</v>
      </c>
    </row>
    <row r="231" spans="2:6" x14ac:dyDescent="0.2">
      <c r="B231" s="35" t="s">
        <v>230</v>
      </c>
      <c r="C231" s="31" t="str">
        <f t="shared" si="13"/>
        <v>44740</v>
      </c>
      <c r="D231" s="161">
        <v>6</v>
      </c>
      <c r="E231" s="31" t="str">
        <f>IFERROR(INDEX(spc_Range,_xlfn.AGGREGATE(15,6,(ROW(spc_Range)-ROW($A$68)+1)/(--(SEARCH(Formular!$H$21,spc_Range)&gt;0)),ROW()-ROW($A$68)+1),1),"")</f>
        <v>Leichtbau I,II</v>
      </c>
      <c r="F231" s="31" t="str">
        <f t="shared" si="12"/>
        <v>Leichtbau I,II</v>
      </c>
    </row>
    <row r="232" spans="2:6" x14ac:dyDescent="0.2">
      <c r="B232" s="34" t="s">
        <v>232</v>
      </c>
      <c r="C232" s="31" t="str">
        <f t="shared" si="13"/>
        <v>44730</v>
      </c>
      <c r="D232" s="161">
        <v>3</v>
      </c>
      <c r="E232" s="31" t="str">
        <f>IFERROR(INDEX(spc_Range,_xlfn.AGGREGATE(15,6,(ROW(spc_Range)-ROW($A$68)+1)/(--(SEARCH(Formular!$H$21,spc_Range)&gt;0)),ROW()-ROW($A$68)+1),1),"")</f>
        <v>Leichtbau I</v>
      </c>
      <c r="F232" s="31" t="str">
        <f t="shared" si="12"/>
        <v>Leichtbau I</v>
      </c>
    </row>
    <row r="233" spans="2:6" x14ac:dyDescent="0.2">
      <c r="B233" s="33" t="s">
        <v>234</v>
      </c>
      <c r="C233" s="31" t="str">
        <f t="shared" si="13"/>
        <v>44770</v>
      </c>
      <c r="D233" s="161">
        <v>3</v>
      </c>
      <c r="E233" s="31" t="str">
        <f>IFERROR(INDEX(spc_Range,_xlfn.AGGREGATE(15,6,(ROW(spc_Range)-ROW($A$68)+1)/(--(SEARCH(Formular!$H$21,spc_Range)&gt;0)),ROW()-ROW($A$68)+1),1),"")</f>
        <v>Leichtbauseminar</v>
      </c>
      <c r="F233" s="31" t="str">
        <f t="shared" si="12"/>
        <v>Leichtbauseminar</v>
      </c>
    </row>
    <row r="234" spans="2:6" x14ac:dyDescent="0.2">
      <c r="B234" s="34" t="s">
        <v>80</v>
      </c>
      <c r="C234" s="31" t="str">
        <f t="shared" si="13"/>
        <v>50040</v>
      </c>
      <c r="D234" s="161">
        <v>3</v>
      </c>
      <c r="E234" s="31" t="str">
        <f>IFERROR(INDEX(spc_Range,_xlfn.AGGREGATE(15,6,(ROW(spc_Range)-ROW($A$68)+1)/(--(SEARCH(Formular!$H$21,spc_Range)&gt;0)),ROW()-ROW($A$68)+1),1),"")</f>
        <v>Materialermüdung und Bruchmechanik von metallischen Werkstoffen I</v>
      </c>
      <c r="F234" s="31" t="str">
        <f t="shared" si="12"/>
        <v>Materialermüdung und Bruchmechanik von metallischen Werkstoffen I</v>
      </c>
    </row>
    <row r="235" spans="2:6" x14ac:dyDescent="0.2">
      <c r="B235" s="35" t="s">
        <v>82</v>
      </c>
      <c r="C235" s="31" t="str">
        <f t="shared" si="13"/>
        <v>44800</v>
      </c>
      <c r="D235" s="161">
        <v>6</v>
      </c>
      <c r="E235" s="31" t="str">
        <f>IFERROR(INDEX(spc_Range,_xlfn.AGGREGATE(15,6,(ROW(spc_Range)-ROW($A$68)+1)/(--(SEARCH(Formular!$H$21,spc_Range)&gt;0)),ROW()-ROW($A$68)+1),1),"")</f>
        <v>Materialermüdung und Bruchmechanik von metallischen Werkstoffen</v>
      </c>
      <c r="F235" s="31" t="str">
        <f t="shared" si="12"/>
        <v>Materialermüdung und Bruchmechanik von metallischen Werkstoffen</v>
      </c>
    </row>
    <row r="236" spans="2:6" x14ac:dyDescent="0.2">
      <c r="B236" s="35" t="s">
        <v>236</v>
      </c>
      <c r="C236" s="31" t="str">
        <f t="shared" si="13"/>
        <v>44810</v>
      </c>
      <c r="D236" s="161">
        <v>3</v>
      </c>
      <c r="E236" s="31" t="str">
        <f>IFERROR(INDEX(spc_Range,_xlfn.AGGREGATE(15,6,(ROW(spc_Range)-ROW($A$68)+1)/(--(SEARCH(Formular!$H$21,spc_Range)&gt;0)),ROW()-ROW($A$68)+1),1),"")</f>
        <v>Materialprüfungen und Kennwertermittlung für FVK-Simulationen</v>
      </c>
      <c r="F236" s="31" t="str">
        <f t="shared" si="12"/>
        <v>Materialprüfungen und Kennwertermittlung für FVK-Simulationen</v>
      </c>
    </row>
    <row r="237" spans="2:6" x14ac:dyDescent="0.2">
      <c r="B237" s="34" t="s">
        <v>238</v>
      </c>
      <c r="C237" s="31" t="str">
        <f t="shared" si="13"/>
        <v>45680</v>
      </c>
      <c r="D237" s="161">
        <v>6</v>
      </c>
      <c r="E237" s="31" t="str">
        <f>IFERROR(INDEX(spc_Range,_xlfn.AGGREGATE(15,6,(ROW(spc_Range)-ROW($A$68)+1)/(--(SEARCH(Formular!$H$21,spc_Range)&gt;0)),ROW()-ROW($A$68)+1),1),"")</f>
        <v>Optimale Tragwerksauslegung</v>
      </c>
      <c r="F237" s="31" t="str">
        <f t="shared" si="12"/>
        <v>Optimale Tragwerksauslegung</v>
      </c>
    </row>
    <row r="238" spans="2:6" x14ac:dyDescent="0.2">
      <c r="B238" s="34" t="s">
        <v>99</v>
      </c>
      <c r="C238" s="31" t="str">
        <f t="shared" si="13"/>
        <v>79160</v>
      </c>
      <c r="D238" s="161">
        <v>6</v>
      </c>
      <c r="E238" s="31" t="str">
        <f>IFERROR(INDEX(spc_Range,_xlfn.AGGREGATE(15,6,(ROW(spc_Range)-ROW($A$68)+1)/(--(SEARCH(Formular!$H$21,spc_Range)&gt;0)),ROW()-ROW($A$68)+1),1),"")</f>
        <v>Simulation gekoppelter Probleme mit der FEM</v>
      </c>
      <c r="F238" s="31" t="str">
        <f t="shared" si="12"/>
        <v>Simulation gekoppelter Probleme mit der FEM</v>
      </c>
    </row>
    <row r="239" spans="2:6" x14ac:dyDescent="0.2">
      <c r="B239" s="33" t="s">
        <v>101</v>
      </c>
      <c r="C239" s="31" t="str">
        <f t="shared" si="13"/>
        <v>79150</v>
      </c>
      <c r="D239" s="161">
        <v>6</v>
      </c>
      <c r="E239" s="31" t="str">
        <f>IFERROR(INDEX(spc_Range,_xlfn.AGGREGATE(15,6,(ROW(spc_Range)-ROW($A$68)+1)/(--(SEARCH(Formular!$H$21,spc_Range)&gt;0)),ROW()-ROW($A$68)+1),1),"")</f>
        <v>Simulation von Mehrphasen- und Mehrskalen-Materialien mit Homogenisierungsansätzen</v>
      </c>
      <c r="F239" s="31" t="str">
        <f t="shared" si="12"/>
        <v>Simulation von Mehrphasen- und Mehrskalen-Materialien mit Homogenisierungsansätzen</v>
      </c>
    </row>
    <row r="240" spans="2:6" x14ac:dyDescent="0.2">
      <c r="B240" s="33" t="s">
        <v>330</v>
      </c>
      <c r="C240" s="31" t="str">
        <f>IF(ISNA(VLOOKUP($B240,Alle,$C$66,0)),"",VLOOKUP($B240,Alle,$C$66,0))</f>
        <v>48710</v>
      </c>
      <c r="D240" s="161"/>
      <c r="E240" s="31" t="str">
        <f>IFERROR(INDEX(spc_Range,_xlfn.AGGREGATE(15,6,(ROW(spc_Range)-ROW($A$68)+1)/(--(SEARCH(Formular!$H$21,spc_Range)&gt;0)),ROW()-ROW($A$68)+1),1),"")</f>
        <v>Stochastische Tragwerksanalyse und Optimierung</v>
      </c>
      <c r="F240" s="31" t="str">
        <f t="shared" si="12"/>
        <v>Stochastische Tragwerksanalyse und Optimierung</v>
      </c>
    </row>
    <row r="241" spans="2:6" x14ac:dyDescent="0.2">
      <c r="B241" s="34" t="s">
        <v>859</v>
      </c>
      <c r="C241" s="31" t="str">
        <f t="shared" si="13"/>
        <v>71780</v>
      </c>
      <c r="D241" s="161">
        <v>6</v>
      </c>
      <c r="E241" s="31" t="str">
        <f>IFERROR(INDEX(spc_Range,_xlfn.AGGREGATE(15,6,(ROW(spc_Range)-ROW($A$68)+1)/(--(SEARCH(Formular!$H$21,spc_Range)&gt;0)),ROW()-ROW($A$68)+1),1),"")</f>
        <v>Strukturdynamik (71780)</v>
      </c>
      <c r="F241" s="31" t="str">
        <f t="shared" si="12"/>
        <v>Strukturdynamik (71780)</v>
      </c>
    </row>
    <row r="242" spans="2:6" x14ac:dyDescent="0.2">
      <c r="B242" s="34" t="s">
        <v>13</v>
      </c>
      <c r="C242" s="31" t="str">
        <f t="shared" si="13"/>
        <v>57160</v>
      </c>
      <c r="D242" s="161">
        <v>6</v>
      </c>
      <c r="E242" s="31" t="str">
        <f>IFERROR(INDEX(spc_Range,_xlfn.AGGREGATE(15,6,(ROW(spc_Range)-ROW($A$68)+1)/(--(SEARCH(Formular!$H$21,spc_Range)&gt;0)),ROW()-ROW($A$68)+1),1),"")</f>
        <v>Strukturdynamik</v>
      </c>
      <c r="F242" s="31" t="str">
        <f t="shared" si="12"/>
        <v>Strukturdynamik</v>
      </c>
    </row>
    <row r="243" spans="2:6" x14ac:dyDescent="0.2">
      <c r="B243" s="33" t="s">
        <v>240</v>
      </c>
      <c r="C243" s="31" t="str">
        <f t="shared" si="13"/>
        <v>45270</v>
      </c>
      <c r="D243" s="161">
        <v>3</v>
      </c>
      <c r="E243" s="31" t="str">
        <f>IFERROR(INDEX(spc_Range,_xlfn.AGGREGATE(15,6,(ROW(spc_Range)-ROW($A$68)+1)/(--(SEARCH(Formular!$H$21,spc_Range)&gt;0)),ROW()-ROW($A$68)+1),1),"")</f>
        <v>Technologie- und Dimensionierungsgrundlagen für Bauteile aus Faserkunststoffverbund (FKV)</v>
      </c>
      <c r="F243" s="31" t="str">
        <f t="shared" si="12"/>
        <v>Technologie- und Dimensionierungsgrundlagen für Bauteile aus Faserkunststoffverbund (FKV)</v>
      </c>
    </row>
    <row r="244" spans="2:6" x14ac:dyDescent="0.2">
      <c r="B244" s="35" t="s">
        <v>170</v>
      </c>
      <c r="C244" s="31" t="str">
        <f t="shared" si="13"/>
        <v>49630</v>
      </c>
      <c r="D244" s="161">
        <v>3</v>
      </c>
      <c r="E244" s="31" t="str">
        <f>IFERROR(INDEX(spc_Range,_xlfn.AGGREGATE(15,6,(ROW(spc_Range)-ROW($A$68)+1)/(--(SEARCH(Formular!$H$21,spc_Range)&gt;0)),ROW()-ROW($A$68)+1),1),"")</f>
        <v>Theorie und Anwendung expliziter FE-Simulationsmethoden</v>
      </c>
      <c r="F244" s="31" t="str">
        <f t="shared" si="12"/>
        <v>Theorie und Anwendung expliziter FE-Simulationsmethoden</v>
      </c>
    </row>
    <row r="245" spans="2:6" x14ac:dyDescent="0.2">
      <c r="B245" s="34" t="s">
        <v>242</v>
      </c>
      <c r="C245" s="31" t="str">
        <f t="shared" si="13"/>
        <v>45300</v>
      </c>
      <c r="D245" s="161">
        <v>3</v>
      </c>
      <c r="E245" s="31" t="str">
        <f>IFERROR(INDEX(spc_Range,_xlfn.AGGREGATE(15,6,(ROW(spc_Range)-ROW($A$68)+1)/(--(SEARCH(Formular!$H$21,spc_Range)&gt;0)),ROW()-ROW($A$68)+1),1),"")</f>
        <v>Tragwerksoptimierung</v>
      </c>
      <c r="F245" s="31" t="str">
        <f t="shared" si="12"/>
        <v>Tragwerksoptimierung</v>
      </c>
    </row>
    <row r="246" spans="2:6" x14ac:dyDescent="0.2">
      <c r="B246" s="35" t="s">
        <v>244</v>
      </c>
      <c r="C246" s="31" t="str">
        <f t="shared" si="13"/>
        <v>45390</v>
      </c>
      <c r="D246" s="161">
        <v>3</v>
      </c>
      <c r="E246" s="31" t="str">
        <f>IFERROR(INDEX(spc_Range,_xlfn.AGGREGATE(15,6,(ROW(spc_Range)-ROW($A$68)+1)/(--(SEARCH(Formular!$H$21,spc_Range)&gt;0)),ROW()-ROW($A$68)+1),1),"")</f>
        <v>Werkstoffe und Fertigungsverfahren der Luft- und Raumfahrt</v>
      </c>
      <c r="F246" s="31" t="str">
        <f t="shared" si="12"/>
        <v>Werkstoffe und Fertigungsverfahren der Luft- und Raumfahrt</v>
      </c>
    </row>
    <row r="247" spans="2:6" x14ac:dyDescent="0.2">
      <c r="B247" s="35" t="s">
        <v>246</v>
      </c>
      <c r="C247" s="31" t="str">
        <f t="shared" si="13"/>
        <v>45450</v>
      </c>
      <c r="D247" s="161">
        <v>6</v>
      </c>
      <c r="E247" s="31" t="str">
        <f>IFERROR(INDEX(spc_Range,_xlfn.AGGREGATE(15,6,(ROW(spc_Range)-ROW($A$68)+1)/(--(SEARCH(Formular!$H$21,spc_Range)&gt;0)),ROW()-ROW($A$68)+1),1),"")</f>
        <v>Werkstoffe und Verfahren für Antriebe der Luft- und Raumfahrt</v>
      </c>
      <c r="F247" s="31" t="str">
        <f t="shared" si="12"/>
        <v>Werkstoffe und Verfahren für Antriebe der Luft- und Raumfahrt</v>
      </c>
    </row>
    <row r="248" spans="2:6" x14ac:dyDescent="0.2">
      <c r="B248" s="34" t="s">
        <v>248</v>
      </c>
      <c r="C248" s="31" t="str">
        <f t="shared" si="13"/>
        <v>45400</v>
      </c>
      <c r="D248" s="174">
        <v>3</v>
      </c>
      <c r="E248" s="31" t="str">
        <f>IFERROR(INDEX(spc_Range,_xlfn.AGGREGATE(15,6,(ROW(spc_Range)-ROW($A$68)+1)/(--(SEARCH(Formular!$H$21,spc_Range)&gt;0)),ROW()-ROW($A$68)+1),1),"")</f>
        <v>Werkstofftechnik metallischer Werkstoffe</v>
      </c>
      <c r="F248" s="31" t="str">
        <f t="shared" si="12"/>
        <v>Werkstofftechnik metallischer Werkstoffe</v>
      </c>
    </row>
    <row r="249" spans="2:6" x14ac:dyDescent="0.2">
      <c r="B249" s="31" t="s">
        <v>20</v>
      </c>
      <c r="C249" s="31" t="str">
        <f t="shared" si="13"/>
        <v/>
      </c>
      <c r="D249" s="174"/>
      <c r="E249" s="31" t="str">
        <f>IFERROR(INDEX(spc_Range,_xlfn.AGGREGATE(15,6,(ROW(spc_Range)-ROW($A$68)+1)/(--(SEARCH(Formular!$H$21,spc_Range)&gt;0)),ROW()-ROW($A$68)+1),1),"")</f>
        <v>E: Flugführung und Systemtechnik in der LRT</v>
      </c>
      <c r="F249" s="31" t="str">
        <f t="shared" si="12"/>
        <v>E: Flugführung und Systemtechnik in der LRT</v>
      </c>
    </row>
    <row r="250" spans="2:6" x14ac:dyDescent="0.2">
      <c r="B250" s="209" t="s">
        <v>955</v>
      </c>
      <c r="C250" s="31" t="str">
        <f>IF(ISNA(VLOOKUP($B250,Alle,$C$66,0)),"",VLOOKUP($B250,Alle,$C$66,0))</f>
        <v>103860</v>
      </c>
      <c r="D250" s="174">
        <v>3</v>
      </c>
      <c r="E250" s="31" t="str">
        <f>IFERROR(INDEX(spc_Range,_xlfn.AGGREGATE(15,6,(ROW(spc_Range)-ROW($A$68)+1)/(--(SEARCH(Formular!$H$21,spc_Range)&gt;0)),ROW()-ROW($A$68)+1),1),"")</f>
        <v>Bayesian Estimation for Flight Robotics</v>
      </c>
      <c r="F250" s="31" t="str">
        <f t="shared" si="12"/>
        <v>Bayesian Estimation for Flight Robotics</v>
      </c>
    </row>
    <row r="251" spans="2:6" x14ac:dyDescent="0.2">
      <c r="B251" s="34" t="s">
        <v>250</v>
      </c>
      <c r="C251" s="31" t="str">
        <f t="shared" si="13"/>
        <v>44450</v>
      </c>
      <c r="D251" s="161">
        <v>6</v>
      </c>
      <c r="E251" s="31" t="str">
        <f>IFERROR(INDEX(spc_Range,_xlfn.AGGREGATE(15,6,(ROW(spc_Range)-ROW($A$68)+1)/(--(SEARCH(Formular!$H$21,spc_Range)&gt;0)),ROW()-ROW($A$68)+1),1),"")</f>
        <v>Flugregelungssysteme</v>
      </c>
      <c r="F251" s="31" t="str">
        <f t="shared" si="12"/>
        <v>Flugregelungssysteme</v>
      </c>
    </row>
    <row r="252" spans="2:6" x14ac:dyDescent="0.2">
      <c r="B252" s="34" t="s">
        <v>252</v>
      </c>
      <c r="C252" s="31" t="str">
        <f t="shared" si="13"/>
        <v>58000</v>
      </c>
      <c r="D252" s="161">
        <v>3</v>
      </c>
      <c r="E252" s="31" t="str">
        <f>IFERROR(INDEX(spc_Range,_xlfn.AGGREGATE(15,6,(ROW(spc_Range)-ROW($A$68)+1)/(--(SEARCH(Formular!$H$21,spc_Range)&gt;0)),ROW()-ROW($A$68)+1),1),"")</f>
        <v>Systementwurf II</v>
      </c>
      <c r="F252" s="31" t="str">
        <f t="shared" si="12"/>
        <v>Systementwurf II</v>
      </c>
    </row>
    <row r="253" spans="2:6" x14ac:dyDescent="0.2">
      <c r="B253" s="34" t="s">
        <v>254</v>
      </c>
      <c r="C253" s="31" t="str">
        <f t="shared" si="13"/>
        <v>57970</v>
      </c>
      <c r="D253" s="161">
        <v>3</v>
      </c>
      <c r="E253" s="31" t="str">
        <f>IFERROR(INDEX(spc_Range,_xlfn.AGGREGATE(15,6,(ROW(spc_Range)-ROW($A$68)+1)/(--(SEARCH(Formular!$H$21,spc_Range)&gt;0)),ROW()-ROW($A$68)+1),1),"")</f>
        <v>Flugregelungsentwurf</v>
      </c>
      <c r="F253" s="31" t="str">
        <f t="shared" si="12"/>
        <v>Flugregelungsentwurf</v>
      </c>
    </row>
    <row r="254" spans="2:6" x14ac:dyDescent="0.2">
      <c r="B254" s="34" t="s">
        <v>12</v>
      </c>
      <c r="C254" s="31" t="str">
        <f t="shared" si="13"/>
        <v>57180</v>
      </c>
      <c r="D254" s="161">
        <v>6</v>
      </c>
      <c r="E254" s="31" t="str">
        <f>IFERROR(INDEX(spc_Range,_xlfn.AGGREGATE(15,6,(ROW(spc_Range)-ROW($A$68)+1)/(--(SEARCH(Formular!$H$21,spc_Range)&gt;0)),ROW()-ROW($A$68)+1),1),"")</f>
        <v>Regelung und Systementwurf</v>
      </c>
      <c r="F254" s="31" t="str">
        <f t="shared" si="12"/>
        <v>Regelung und Systementwurf</v>
      </c>
    </row>
    <row r="255" spans="2:6" x14ac:dyDescent="0.2">
      <c r="B255" s="35" t="s">
        <v>256</v>
      </c>
      <c r="C255" s="31" t="str">
        <f t="shared" si="13"/>
        <v>57000</v>
      </c>
      <c r="D255" s="161">
        <v>3</v>
      </c>
      <c r="E255" s="31" t="str">
        <f>IFERROR(INDEX(spc_Range,_xlfn.AGGREGATE(15,6,(ROW(spc_Range)-ROW($A$68)+1)/(--(SEARCH(Formular!$H$21,spc_Range)&gt;0)),ROW()-ROW($A$68)+1),1),"")</f>
        <v>Aerobotics-Seminar</v>
      </c>
      <c r="F255" s="31" t="str">
        <f t="shared" si="12"/>
        <v>Aerobotics-Seminar</v>
      </c>
    </row>
    <row r="256" spans="2:6" x14ac:dyDescent="0.2">
      <c r="B256" s="32" t="s">
        <v>258</v>
      </c>
      <c r="C256" s="31" t="str">
        <f t="shared" si="13"/>
        <v>44080</v>
      </c>
      <c r="D256" s="161">
        <v>6</v>
      </c>
      <c r="E256" s="31" t="str">
        <f>IFERROR(INDEX(spc_Range,_xlfn.AGGREGATE(15,6,(ROW(spc_Range)-ROW($A$68)+1)/(--(SEARCH(Formular!$H$21,spc_Range)&gt;0)),ROW()-ROW($A$68)+1),1),"")</f>
        <v>Angewandte Luftfahrtsysteme</v>
      </c>
      <c r="F256" s="31" t="str">
        <f t="shared" si="12"/>
        <v>Angewandte Luftfahrtsysteme</v>
      </c>
    </row>
    <row r="257" spans="2:6" x14ac:dyDescent="0.2">
      <c r="B257" s="34" t="s">
        <v>260</v>
      </c>
      <c r="C257" s="31" t="str">
        <f t="shared" si="13"/>
        <v>44090</v>
      </c>
      <c r="D257" s="161">
        <v>3</v>
      </c>
      <c r="E257" s="31" t="str">
        <f>IFERROR(INDEX(spc_Range,_xlfn.AGGREGATE(15,6,(ROW(spc_Range)-ROW($A$68)+1)/(--(SEARCH(Formular!$H$21,spc_Range)&gt;0)),ROW()-ROW($A$68)+1),1),"")</f>
        <v>Angewandte Luftfahrtsysteme I</v>
      </c>
      <c r="F257" s="31" t="str">
        <f t="shared" si="12"/>
        <v>Angewandte Luftfahrtsysteme I</v>
      </c>
    </row>
    <row r="258" spans="2:6" x14ac:dyDescent="0.2">
      <c r="B258" s="32" t="s">
        <v>262</v>
      </c>
      <c r="C258" s="31" t="str">
        <f t="shared" si="13"/>
        <v>44100</v>
      </c>
      <c r="D258" s="161">
        <v>3</v>
      </c>
      <c r="E258" s="31" t="str">
        <f>IFERROR(INDEX(spc_Range,_xlfn.AGGREGATE(15,6,(ROW(spc_Range)-ROW($A$68)+1)/(--(SEARCH(Formular!$H$21,spc_Range)&gt;0)),ROW()-ROW($A$68)+1),1),"")</f>
        <v>Angewandte Luftfahrtsysteme II</v>
      </c>
      <c r="F258" s="31" t="str">
        <f t="shared" si="12"/>
        <v>Angewandte Luftfahrtsysteme II</v>
      </c>
    </row>
    <row r="259" spans="2:6" x14ac:dyDescent="0.2">
      <c r="B259" s="32" t="s">
        <v>926</v>
      </c>
      <c r="C259" s="31" t="str">
        <f>IF(ISNA(VLOOKUP($B259,Alle,$C$66,0)),"",VLOOKUP($B259,Alle,$C$66,0))</f>
        <v>105390</v>
      </c>
      <c r="D259" s="161">
        <v>6</v>
      </c>
      <c r="E259" s="31" t="str">
        <f>IFERROR(INDEX(spc_Range,_xlfn.AGGREGATE(15,6,(ROW(spc_Range)-ROW($A$68)+1)/(--(SEARCH(Formular!$H$21,spc_Range)&gt;0)),ROW()-ROW($A$68)+1),1),"")</f>
        <v>Applied Machine Learning for Engineers</v>
      </c>
      <c r="F259" s="31" t="str">
        <f t="shared" si="12"/>
        <v>Applied Machine Learning for Engineers</v>
      </c>
    </row>
    <row r="260" spans="2:6" x14ac:dyDescent="0.2">
      <c r="B260" s="34" t="s">
        <v>264</v>
      </c>
      <c r="C260" s="31" t="str">
        <f t="shared" si="13"/>
        <v>44620</v>
      </c>
      <c r="D260" s="161">
        <v>3</v>
      </c>
      <c r="E260" s="31" t="str">
        <f>IFERROR(INDEX(spc_Range,_xlfn.AGGREGATE(15,6,(ROW(spc_Range)-ROW($A$68)+1)/(--(SEARCH(Formular!$H$21,spc_Range)&gt;0)),ROW()-ROW($A$68)+1),1),"")</f>
        <v>Komplexe Avioniksysteme I</v>
      </c>
      <c r="F260" s="31" t="str">
        <f t="shared" ref="F260:F323" si="14">INDEX(spc_All,_xlfn.AGGREGATE(15,6,1/((COUNTIF(spc_Spz1,spc_All)=0)*(COUNTIF(spc_Spz2,spc_All)=0)*(COUNTIF(spc_Ergänzung,spc_All)=0)*(COUNTIF(spc_WahPfli,spc_All)=0))*(ROW(spc_All)-ROW($A$68)+1),ROW(A193)))</f>
        <v>Komplexe Avioniksysteme I</v>
      </c>
    </row>
    <row r="261" spans="2:6" x14ac:dyDescent="0.2">
      <c r="B261" s="34" t="s">
        <v>266</v>
      </c>
      <c r="C261" s="31" t="str">
        <f t="shared" si="13"/>
        <v>44630</v>
      </c>
      <c r="D261" s="161">
        <v>3</v>
      </c>
      <c r="E261" s="31" t="str">
        <f>IFERROR(INDEX(spc_Range,_xlfn.AGGREGATE(15,6,(ROW(spc_Range)-ROW($A$68)+1)/(--(SEARCH(Formular!$H$21,spc_Range)&gt;0)),ROW()-ROW($A$68)+1),1),"")</f>
        <v>Komplexe Avioniksysteme II</v>
      </c>
      <c r="F261" s="31" t="str">
        <f t="shared" si="14"/>
        <v>Komplexe Avioniksysteme II</v>
      </c>
    </row>
    <row r="262" spans="2:6" x14ac:dyDescent="0.2">
      <c r="B262" s="32" t="s">
        <v>268</v>
      </c>
      <c r="C262" s="31" t="str">
        <f t="shared" si="13"/>
        <v>60170</v>
      </c>
      <c r="D262" s="161">
        <v>6</v>
      </c>
      <c r="E262" s="31" t="str">
        <f>IFERROR(INDEX(spc_Range,_xlfn.AGGREGATE(15,6,(ROW(spc_Range)-ROW($A$68)+1)/(--(SEARCH(Formular!$H$21,spc_Range)&gt;0)),ROW()-ROW($A$68)+1),1),"")</f>
        <v>Komplexe Avioniksysteme</v>
      </c>
      <c r="F262" s="31" t="str">
        <f t="shared" si="14"/>
        <v>Komplexe Avioniksysteme</v>
      </c>
    </row>
    <row r="263" spans="2:6" x14ac:dyDescent="0.2">
      <c r="B263" s="34" t="s">
        <v>270</v>
      </c>
      <c r="C263" s="31" t="str">
        <f t="shared" si="13"/>
        <v>44140</v>
      </c>
      <c r="D263" s="161">
        <v>3</v>
      </c>
      <c r="E263" s="31" t="str">
        <f>IFERROR(INDEX(spc_Range,_xlfn.AGGREGATE(15,6,(ROW(spc_Range)-ROW($A$68)+1)/(--(SEARCH(Formular!$H$21,spc_Range)&gt;0)),ROW()-ROW($A$68)+1),1),"")</f>
        <v>Autoflight und Air Traffic Management</v>
      </c>
      <c r="F263" s="31" t="str">
        <f t="shared" si="14"/>
        <v>Autoflight und Air Traffic Management</v>
      </c>
    </row>
    <row r="264" spans="2:6" x14ac:dyDescent="0.2">
      <c r="B264" s="34" t="s">
        <v>213</v>
      </c>
      <c r="C264" s="31" t="str">
        <f t="shared" si="13"/>
        <v>44360</v>
      </c>
      <c r="D264" s="161">
        <v>6</v>
      </c>
      <c r="E264" s="31" t="str">
        <f>IFERROR(INDEX(spc_Range,_xlfn.AGGREGATE(15,6,(ROW(spc_Range)-ROW($A$68)+1)/(--(SEARCH(Formular!$H$21,spc_Range)&gt;0)),ROW()-ROW($A$68)+1),1),"")</f>
        <v>Spezielle Methoden der Systemtechnik</v>
      </c>
      <c r="F264" s="31" t="str">
        <f t="shared" si="14"/>
        <v>Spezielle Methoden der Systemtechnik</v>
      </c>
    </row>
    <row r="265" spans="2:6" x14ac:dyDescent="0.2">
      <c r="B265" s="35" t="s">
        <v>970</v>
      </c>
      <c r="C265" s="31" t="str">
        <f t="shared" si="13"/>
        <v>44590</v>
      </c>
      <c r="D265" s="161">
        <v>3</v>
      </c>
      <c r="E265" s="31" t="str">
        <f>IFERROR(INDEX(spc_Range,_xlfn.AGGREGATE(15,6,(ROW(spc_Range)-ROW($A$68)+1)/(--(SEARCH(Formular!$H$21,spc_Range)&gt;0)),ROW()-ROW($A$68)+1),1),"")</f>
        <v>Methods of Systems Modeling and Analysis</v>
      </c>
      <c r="F265" s="31" t="str">
        <f t="shared" si="14"/>
        <v>Methods of Systems Modeling and Analysis</v>
      </c>
    </row>
    <row r="266" spans="2:6" x14ac:dyDescent="0.2">
      <c r="B266" s="34" t="s">
        <v>190</v>
      </c>
      <c r="C266" s="31" t="str">
        <f t="shared" si="13"/>
        <v>45180</v>
      </c>
      <c r="D266" s="161">
        <v>3</v>
      </c>
      <c r="E266" s="31" t="str">
        <f>IFERROR(INDEX(spc_Range,_xlfn.AGGREGATE(15,6,(ROW(spc_Range)-ROW($A$68)+1)/(--(SEARCH(Formular!$H$21,spc_Range)&gt;0)),ROW()-ROW($A$68)+1),1),"")</f>
        <v>Methoden der Sicherheitsanalyse</v>
      </c>
      <c r="F266" s="31" t="str">
        <f t="shared" si="14"/>
        <v>Methoden der Sicherheitsanalyse</v>
      </c>
    </row>
    <row r="267" spans="2:6" x14ac:dyDescent="0.2">
      <c r="B267" s="34" t="s">
        <v>272</v>
      </c>
      <c r="C267" s="31" t="str">
        <f t="shared" si="13"/>
        <v>44060</v>
      </c>
      <c r="D267" s="161">
        <v>6</v>
      </c>
      <c r="E267" s="31" t="str">
        <f>IFERROR(INDEX(spc_Range,_xlfn.AGGREGATE(15,6,(ROW(spc_Range)-ROW($A$68)+1)/(--(SEARCH(Formular!$H$21,spc_Range)&gt;0)),ROW()-ROW($A$68)+1),1),"")</f>
        <v>Integrierte Modulare Avionik und Entwicklungsprozess</v>
      </c>
      <c r="F267" s="31" t="str">
        <f t="shared" si="14"/>
        <v>Integrierte Modulare Avionik und Entwicklungsprozess</v>
      </c>
    </row>
    <row r="268" spans="2:6" x14ac:dyDescent="0.2">
      <c r="B268" s="34" t="s">
        <v>274</v>
      </c>
      <c r="C268" s="31" t="str">
        <f t="shared" si="13"/>
        <v>36370</v>
      </c>
      <c r="D268" s="161">
        <v>3</v>
      </c>
      <c r="E268" s="31" t="str">
        <f>IFERROR(INDEX(spc_Range,_xlfn.AGGREGATE(15,6,(ROW(spc_Range)-ROW($A$68)+1)/(--(SEARCH(Formular!$H$21,spc_Range)&gt;0)),ROW()-ROW($A$68)+1),1),"")</f>
        <v>Entwicklungsprozess von Luftfahrtsystemen</v>
      </c>
      <c r="F268" s="31" t="str">
        <f t="shared" si="14"/>
        <v>Entwicklungsprozess von Luftfahrtsystemen</v>
      </c>
    </row>
    <row r="269" spans="2:6" x14ac:dyDescent="0.2">
      <c r="B269" s="32" t="s">
        <v>276</v>
      </c>
      <c r="C269" s="31" t="str">
        <f t="shared" si="13"/>
        <v>45230</v>
      </c>
      <c r="D269" s="161">
        <v>3</v>
      </c>
      <c r="E269" s="31" t="str">
        <f>IFERROR(INDEX(spc_Range,_xlfn.AGGREGATE(15,6,(ROW(spc_Range)-ROW($A$68)+1)/(--(SEARCH(Formular!$H$21,spc_Range)&gt;0)),ROW()-ROW($A$68)+1),1),"")</f>
        <v>Integrierte Modulare Avionik</v>
      </c>
      <c r="F269" s="31" t="str">
        <f t="shared" si="14"/>
        <v>Integrierte Modulare Avionik</v>
      </c>
    </row>
    <row r="270" spans="2:6" x14ac:dyDescent="0.2">
      <c r="B270" s="35" t="s">
        <v>278</v>
      </c>
      <c r="C270" s="31" t="str">
        <f t="shared" si="13"/>
        <v>57010</v>
      </c>
      <c r="D270" s="161">
        <v>3</v>
      </c>
      <c r="E270" s="31" t="str">
        <f>IFERROR(INDEX(spc_Range,_xlfn.AGGREGATE(15,6,(ROW(spc_Range)-ROW($A$68)+1)/(--(SEARCH(Formular!$H$21,spc_Range)&gt;0)),ROW()-ROW($A$68)+1),1),"")</f>
        <v>Human Factors Engineering in Flight Deck Design</v>
      </c>
      <c r="F270" s="31" t="str">
        <f t="shared" si="14"/>
        <v>Human Factors Engineering in Flight Deck Design</v>
      </c>
    </row>
    <row r="271" spans="2:6" x14ac:dyDescent="0.2">
      <c r="B271" s="32" t="s">
        <v>280</v>
      </c>
      <c r="C271" s="31" t="str">
        <f t="shared" si="13"/>
        <v>45150</v>
      </c>
      <c r="D271" s="161">
        <v>6</v>
      </c>
      <c r="E271" s="31" t="str">
        <f>IFERROR(INDEX(spc_Range,_xlfn.AGGREGATE(15,6,(ROW(spc_Range)-ROW($A$68)+1)/(--(SEARCH(Formular!$H$21,spc_Range)&gt;0)),ROW()-ROW($A$68)+1),1),"")</f>
        <v>Schätzverfahren und Flugmesstechnik</v>
      </c>
      <c r="F271" s="31" t="str">
        <f t="shared" si="14"/>
        <v>Schätzverfahren und Flugmesstechnik</v>
      </c>
    </row>
    <row r="272" spans="2:6" x14ac:dyDescent="0.2">
      <c r="B272" s="35" t="s">
        <v>282</v>
      </c>
      <c r="C272" s="31" t="str">
        <f t="shared" si="13"/>
        <v>44440</v>
      </c>
      <c r="D272" s="161">
        <v>3</v>
      </c>
      <c r="E272" s="31" t="str">
        <f>IFERROR(INDEX(spc_Range,_xlfn.AGGREGATE(15,6,(ROW(spc_Range)-ROW($A$68)+1)/(--(SEARCH(Formular!$H$21,spc_Range)&gt;0)),ROW()-ROW($A$68)+1),1),"")</f>
        <v>Flugmesstechnik</v>
      </c>
      <c r="F272" s="31" t="str">
        <f t="shared" si="14"/>
        <v>Flugmesstechnik</v>
      </c>
    </row>
    <row r="273" spans="2:6" x14ac:dyDescent="0.2">
      <c r="B273" s="34" t="s">
        <v>284</v>
      </c>
      <c r="C273" s="31" t="str">
        <f t="shared" si="13"/>
        <v>45140</v>
      </c>
      <c r="D273" s="161">
        <v>3</v>
      </c>
      <c r="E273" s="31" t="str">
        <f>IFERROR(INDEX(spc_Range,_xlfn.AGGREGATE(15,6,(ROW(spc_Range)-ROW($A$68)+1)/(--(SEARCH(Formular!$H$21,spc_Range)&gt;0)),ROW()-ROW($A$68)+1),1),"")</f>
        <v>Schätzverfahren</v>
      </c>
      <c r="F273" s="31" t="str">
        <f t="shared" si="14"/>
        <v>Schätzverfahren</v>
      </c>
    </row>
    <row r="274" spans="2:6" x14ac:dyDescent="0.2">
      <c r="B274" s="35" t="s">
        <v>286</v>
      </c>
      <c r="C274" s="31" t="str">
        <f t="shared" si="13"/>
        <v>40840</v>
      </c>
      <c r="D274" s="161">
        <v>3</v>
      </c>
      <c r="E274" s="31" t="str">
        <f>IFERROR(INDEX(spc_Range,_xlfn.AGGREGATE(15,6,(ROW(spc_Range)-ROW($A$68)+1)/(--(SEARCH(Formular!$H$21,spc_Range)&gt;0)),ROW()-ROW($A$68)+1),1),"")</f>
        <v>Flugregelung</v>
      </c>
      <c r="F274" s="31" t="str">
        <f t="shared" si="14"/>
        <v>Flugregelung</v>
      </c>
    </row>
    <row r="275" spans="2:6" x14ac:dyDescent="0.2">
      <c r="B275" s="34" t="s">
        <v>203</v>
      </c>
      <c r="C275" s="31" t="str">
        <f t="shared" si="13"/>
        <v>44960</v>
      </c>
      <c r="D275" s="161">
        <v>6</v>
      </c>
      <c r="E275" s="31" t="str">
        <f>IFERROR(INDEX(spc_Range,_xlfn.AGGREGATE(15,6,(ROW(spc_Range)-ROW($A$68)+1)/(--(SEARCH(Formular!$H$21,spc_Range)&gt;0)),ROW()-ROW($A$68)+1),1),"")</f>
        <v>Optimierung und Optimalsteuerung</v>
      </c>
      <c r="F275" s="31" t="str">
        <f t="shared" si="14"/>
        <v>Optimierung und Optimalsteuerung</v>
      </c>
    </row>
    <row r="276" spans="2:6" x14ac:dyDescent="0.2">
      <c r="B276" s="35" t="s">
        <v>196</v>
      </c>
      <c r="C276" s="31" t="str">
        <f t="shared" si="13"/>
        <v>44880</v>
      </c>
      <c r="D276" s="161">
        <v>3</v>
      </c>
      <c r="E276" s="31" t="str">
        <f>IFERROR(INDEX(spc_Range,_xlfn.AGGREGATE(15,6,(ROW(spc_Range)-ROW($A$68)+1)/(--(SEARCH(Formular!$H$21,spc_Range)&gt;0)),ROW()-ROW($A$68)+1),1),"")</f>
        <v>Nichtlineare Optimierung</v>
      </c>
      <c r="F276" s="31" t="str">
        <f t="shared" si="14"/>
        <v>Nichtlineare Optimierung</v>
      </c>
    </row>
    <row r="277" spans="2:6" x14ac:dyDescent="0.2">
      <c r="B277" s="35" t="s">
        <v>201</v>
      </c>
      <c r="C277" s="31" t="str">
        <f t="shared" si="13"/>
        <v>44950</v>
      </c>
      <c r="D277" s="161">
        <v>3</v>
      </c>
      <c r="E277" s="31" t="str">
        <f>IFERROR(INDEX(spc_Range,_xlfn.AGGREGATE(15,6,(ROW(spc_Range)-ROW($A$68)+1)/(--(SEARCH(Formular!$H$21,spc_Range)&gt;0)),ROW()-ROW($A$68)+1),1),"")</f>
        <v>Optimalsteuerung in der Luft- und Raumfahrttechnik</v>
      </c>
      <c r="F277" s="31" t="str">
        <f t="shared" si="14"/>
        <v>Optimalsteuerung in der Luft- und Raumfahrttechnik</v>
      </c>
    </row>
    <row r="278" spans="2:6" x14ac:dyDescent="0.2">
      <c r="B278" s="32" t="s">
        <v>288</v>
      </c>
      <c r="C278" s="31" t="str">
        <f t="shared" si="13"/>
        <v>44780</v>
      </c>
      <c r="D278" s="161">
        <v>3</v>
      </c>
      <c r="E278" s="31" t="str">
        <f>IFERROR(INDEX(spc_Range,_xlfn.AGGREGATE(15,6,(ROW(spc_Range)-ROW($A$68)+1)/(--(SEARCH(Formular!$H$21,spc_Range)&gt;0)),ROW()-ROW($A$68)+1),1),"")</f>
        <v>Lenkverfahren</v>
      </c>
      <c r="F278" s="31" t="str">
        <f t="shared" si="14"/>
        <v>Lenkverfahren</v>
      </c>
    </row>
    <row r="279" spans="2:6" x14ac:dyDescent="0.2">
      <c r="B279" s="32" t="s">
        <v>290</v>
      </c>
      <c r="C279" s="31" t="str">
        <f t="shared" si="13"/>
        <v>68350</v>
      </c>
      <c r="D279" s="161">
        <v>3</v>
      </c>
      <c r="E279" s="31" t="str">
        <f>IFERROR(INDEX(spc_Range,_xlfn.AGGREGATE(15,6,(ROW(spc_Range)-ROW($A$68)+1)/(--(SEARCH(Formular!$H$21,spc_Range)&gt;0)),ROW()-ROW($A$68)+1),1),"")</f>
        <v>Digitale Regelung und Filterung</v>
      </c>
      <c r="F279" s="31" t="str">
        <f t="shared" si="14"/>
        <v>Digitale Regelung und Filterung</v>
      </c>
    </row>
    <row r="280" spans="2:6" x14ac:dyDescent="0.2">
      <c r="B280" s="35" t="s">
        <v>292</v>
      </c>
      <c r="C280" s="31" t="str">
        <f t="shared" si="13"/>
        <v>44430</v>
      </c>
      <c r="D280" s="161">
        <v>3</v>
      </c>
      <c r="E280" s="31" t="str">
        <f>IFERROR(INDEX(spc_Range,_xlfn.AGGREGATE(15,6,(ROW(spc_Range)-ROW($A$68)+1)/(--(SEARCH(Formular!$H$21,spc_Range)&gt;0)),ROW()-ROW($A$68)+1),1),"")</f>
        <v>Flugmechanik und Flugregelung von Hubschraubern</v>
      </c>
      <c r="F280" s="31" t="str">
        <f t="shared" si="14"/>
        <v>Flugmechanik und Flugregelung von Hubschraubern</v>
      </c>
    </row>
    <row r="281" spans="2:6" x14ac:dyDescent="0.2">
      <c r="B281" s="35" t="s">
        <v>941</v>
      </c>
      <c r="C281" s="31" t="str">
        <f>IF(ISNA(VLOOKUP($B281,Alle,$C$66,0)),"",VLOOKUP($B281,Alle,$C$66,0))</f>
        <v>104730</v>
      </c>
      <c r="D281" s="161">
        <v>3</v>
      </c>
      <c r="E281" s="31" t="str">
        <f>IFERROR(INDEX(spc_Range,_xlfn.AGGREGATE(15,6,(ROW(spc_Range)-ROW($A$68)+1)/(--(SEARCH(Formular!$H$21,spc_Range)&gt;0)),ROW()-ROW($A$68)+1),1),"")</f>
        <v>Flugmechanik und Regelung von Multikoptern</v>
      </c>
      <c r="F281" s="31" t="str">
        <f t="shared" si="14"/>
        <v>Flugmechanik und Regelung von Multikoptern</v>
      </c>
    </row>
    <row r="282" spans="2:6" x14ac:dyDescent="0.2">
      <c r="B282" s="34" t="s">
        <v>294</v>
      </c>
      <c r="C282" s="31" t="str">
        <f t="shared" si="13"/>
        <v>45050</v>
      </c>
      <c r="D282" s="161">
        <v>3</v>
      </c>
      <c r="E282" s="31" t="str">
        <f>IFERROR(INDEX(spc_Range,_xlfn.AGGREGATE(15,6,(ROW(spc_Range)-ROW($A$68)+1)/(--(SEARCH(Formular!$H$21,spc_Range)&gt;0)),ROW()-ROW($A$68)+1),1),"")</f>
        <v>Regelung von Gasturbinen</v>
      </c>
      <c r="F282" s="31" t="str">
        <f t="shared" si="14"/>
        <v>Regelung von Gasturbinen</v>
      </c>
    </row>
    <row r="283" spans="2:6" x14ac:dyDescent="0.2">
      <c r="B283" s="34" t="s">
        <v>296</v>
      </c>
      <c r="C283" s="31" t="str">
        <f t="shared" si="13"/>
        <v>44830</v>
      </c>
      <c r="D283" s="161">
        <v>3</v>
      </c>
      <c r="E283" s="31" t="str">
        <f>IFERROR(INDEX(spc_Range,_xlfn.AGGREGATE(15,6,(ROW(spc_Range)-ROW($A$68)+1)/(--(SEARCH(Formular!$H$21,spc_Range)&gt;0)),ROW()-ROW($A$68)+1),1),"")</f>
        <v>Mechanische Systeme</v>
      </c>
      <c r="F283" s="31" t="str">
        <f t="shared" si="14"/>
        <v>Mechanische Systeme</v>
      </c>
    </row>
    <row r="284" spans="2:6" x14ac:dyDescent="0.2">
      <c r="B284" s="34" t="s">
        <v>298</v>
      </c>
      <c r="C284" s="31" t="str">
        <f t="shared" si="13"/>
        <v>45120</v>
      </c>
      <c r="D284" s="161">
        <v>3</v>
      </c>
      <c r="E284" s="31" t="str">
        <f>IFERROR(INDEX(spc_Range,_xlfn.AGGREGATE(15,6,(ROW(spc_Range)-ROW($A$68)+1)/(--(SEARCH(Formular!$H$21,spc_Range)&gt;0)),ROW()-ROW($A$68)+1),1),"")</f>
        <v>Satellitennavigation</v>
      </c>
      <c r="F284" s="31" t="str">
        <f t="shared" si="14"/>
        <v>Satellitennavigation</v>
      </c>
    </row>
    <row r="285" spans="2:6" x14ac:dyDescent="0.2">
      <c r="B285" s="34" t="s">
        <v>300</v>
      </c>
      <c r="C285" s="31" t="str">
        <f t="shared" si="13"/>
        <v>57190</v>
      </c>
      <c r="D285" s="161">
        <v>3</v>
      </c>
      <c r="E285" s="31" t="str">
        <f>IFERROR(INDEX(spc_Range,_xlfn.AGGREGATE(15,6,(ROW(spc_Range)-ROW($A$68)+1)/(--(SEARCH(Formular!$H$21,spc_Range)&gt;0)),ROW()-ROW($A$68)+1),1),"")</f>
        <v>Inertialnavigation</v>
      </c>
      <c r="F285" s="31" t="str">
        <f t="shared" si="14"/>
        <v>Inertialnavigation</v>
      </c>
    </row>
    <row r="286" spans="2:6" x14ac:dyDescent="0.2">
      <c r="B286" s="37" t="s">
        <v>859</v>
      </c>
      <c r="C286" s="31" t="str">
        <f t="shared" si="13"/>
        <v>71780</v>
      </c>
      <c r="D286" s="161">
        <v>6</v>
      </c>
      <c r="E286" s="31" t="str">
        <f>IFERROR(INDEX(spc_Range,_xlfn.AGGREGATE(15,6,(ROW(spc_Range)-ROW($A$68)+1)/(--(SEARCH(Formular!$H$21,spc_Range)&gt;0)),ROW()-ROW($A$68)+1),1),"")</f>
        <v>Strukturdynamik (71780)</v>
      </c>
      <c r="F286" s="31" t="str">
        <f t="shared" si="14"/>
        <v>Strukturdynamik (71780)</v>
      </c>
    </row>
    <row r="287" spans="2:6" x14ac:dyDescent="0.2">
      <c r="B287" s="37" t="s">
        <v>13</v>
      </c>
      <c r="C287" s="31" t="str">
        <f t="shared" si="13"/>
        <v>57160</v>
      </c>
      <c r="D287" s="161">
        <v>6</v>
      </c>
      <c r="E287" s="31" t="str">
        <f>IFERROR(INDEX(spc_Range,_xlfn.AGGREGATE(15,6,(ROW(spc_Range)-ROW($A$68)+1)/(--(SEARCH(Formular!$H$21,spc_Range)&gt;0)),ROW()-ROW($A$68)+1),1),"")</f>
        <v>Strukturdynamik</v>
      </c>
      <c r="F287" s="31" t="str">
        <f t="shared" si="14"/>
        <v>Strukturdynamik</v>
      </c>
    </row>
    <row r="288" spans="2:6" x14ac:dyDescent="0.2">
      <c r="B288" s="37" t="s">
        <v>951</v>
      </c>
      <c r="C288" s="31" t="str">
        <f>IF(ISNA(VLOOKUP($B288,Alle,$C$66,0)),"",VLOOKUP($B288,Alle,$C$66,0))</f>
        <v>104840</v>
      </c>
      <c r="D288" s="161">
        <v>3</v>
      </c>
      <c r="E288" s="31" t="str">
        <f>IFERROR(INDEX(spc_Range,_xlfn.AGGREGATE(15,6,(ROW(spc_Range)-ROW($A$68)+1)/(--(SEARCH(Formular!$H$21,spc_Range)&gt;0)),ROW()-ROW($A$68)+1),1),"")</f>
        <v>Systemtheoretische Methoden der Flugregelung</v>
      </c>
      <c r="F288" s="31" t="str">
        <f t="shared" si="14"/>
        <v>Systemtheoretische Methoden der Flugregelung</v>
      </c>
    </row>
    <row r="289" spans="2:8" x14ac:dyDescent="0.2">
      <c r="B289" s="32" t="s">
        <v>198</v>
      </c>
      <c r="C289" s="31" t="str">
        <f t="shared" si="13"/>
        <v>68360</v>
      </c>
      <c r="D289" s="161">
        <v>3</v>
      </c>
      <c r="E289" s="31" t="str">
        <f>IFERROR(INDEX(spc_Range,_xlfn.AGGREGATE(15,6,(ROW(spc_Range)-ROW($A$68)+1)/(--(SEARCH(Formular!$H$21,spc_Range)&gt;0)),ROW()-ROW($A$68)+1),1),"")</f>
        <v>Nichtlineare Regelung</v>
      </c>
      <c r="F289" s="31" t="str">
        <f t="shared" si="14"/>
        <v>Nichtlineare Regelung</v>
      </c>
    </row>
    <row r="290" spans="2:8" x14ac:dyDescent="0.2">
      <c r="B290" s="32" t="s">
        <v>205</v>
      </c>
      <c r="C290" s="31" t="str">
        <f t="shared" si="13"/>
        <v>45090</v>
      </c>
      <c r="D290" s="161">
        <v>3</v>
      </c>
      <c r="E290" s="31" t="str">
        <f>IFERROR(INDEX(spc_Range,_xlfn.AGGREGATE(15,6,(ROW(spc_Range)-ROW($A$68)+1)/(--(SEARCH(Formular!$H$21,spc_Range)&gt;0)),ROW()-ROW($A$68)+1),1),"")</f>
        <v>Robuste Regelung</v>
      </c>
      <c r="F290" s="31" t="str">
        <f t="shared" si="14"/>
        <v>Robuste Regelung</v>
      </c>
    </row>
    <row r="291" spans="2:8" x14ac:dyDescent="0.2">
      <c r="B291" s="32" t="s">
        <v>193</v>
      </c>
      <c r="C291" s="31" t="str">
        <f t="shared" si="13"/>
        <v>51970</v>
      </c>
      <c r="D291" s="174">
        <v>6</v>
      </c>
      <c r="E291" s="31" t="str">
        <f>IFERROR(INDEX(spc_Range,_xlfn.AGGREGATE(15,6,(ROW(spc_Range)-ROW($A$68)+1)/(--(SEARCH(Formular!$H$21,spc_Range)&gt;0)),ROW()-ROW($A$68)+1),1),"")</f>
        <v>Moderne Methoden der Regelungstechnik</v>
      </c>
      <c r="F291" s="31" t="str">
        <f t="shared" si="14"/>
        <v>Moderne Methoden der Regelungstechnik</v>
      </c>
    </row>
    <row r="292" spans="2:8" x14ac:dyDescent="0.2">
      <c r="B292" s="31" t="s">
        <v>21</v>
      </c>
      <c r="C292" s="31" t="str">
        <f t="shared" ref="C292:C361" si="15">IF(ISNA(VLOOKUP($B292,Alle,$C$66,0)),"",VLOOKUP($B292,Alle,$C$66,0))</f>
        <v/>
      </c>
      <c r="D292" s="174"/>
      <c r="E292" s="31" t="str">
        <f>IFERROR(INDEX(spc_Range,_xlfn.AGGREGATE(15,6,(ROW(spc_Range)-ROW($A$68)+1)/(--(SEARCH(Formular!$H$21,spc_Range)&gt;0)),ROW()-ROW($A$68)+1),1),"")</f>
        <v>F: Entwurf, Auslegung und Bau von Luft- und Raumfahrzeugen</v>
      </c>
      <c r="F292" s="31" t="str">
        <f t="shared" si="14"/>
        <v>F: Entwurf, Auslegung und Bau von Luft- und Raumfahrzeugen</v>
      </c>
    </row>
    <row r="293" spans="2:8" x14ac:dyDescent="0.2">
      <c r="B293" s="34" t="s">
        <v>8</v>
      </c>
      <c r="C293" s="31" t="str">
        <f t="shared" si="15"/>
        <v>43970</v>
      </c>
      <c r="D293" s="161">
        <v>6</v>
      </c>
      <c r="E293" s="31" t="str">
        <f>IFERROR(INDEX(spc_Range,_xlfn.AGGREGATE(15,6,(ROW(spc_Range)-ROW($A$68)+1)/(--(SEARCH(Formular!$H$21,spc_Range)&gt;0)),ROW()-ROW($A$68)+1),1),"")</f>
        <v>Aerodynamik und Flugzeugentwurf I</v>
      </c>
      <c r="F293" s="31" t="str">
        <f t="shared" si="14"/>
        <v>Aerodynamik und Flugzeugentwurf I</v>
      </c>
    </row>
    <row r="294" spans="2:8" x14ac:dyDescent="0.2">
      <c r="B294" s="34" t="s">
        <v>302</v>
      </c>
      <c r="C294" s="31" t="str">
        <f t="shared" si="15"/>
        <v>44020</v>
      </c>
      <c r="D294" s="161">
        <v>6</v>
      </c>
      <c r="E294" s="31" t="str">
        <f>IFERROR(INDEX(spc_Range,_xlfn.AGGREGATE(15,6,(ROW(spc_Range)-ROW($A$68)+1)/(--(SEARCH(Formular!$H$21,spc_Range)&gt;0)),ROW()-ROW($A$68)+1),1),"")</f>
        <v xml:space="preserve">Aerodynamik und Flugzeugentwurf II </v>
      </c>
      <c r="F294" s="31" t="str">
        <f t="shared" si="14"/>
        <v xml:space="preserve">Aerodynamik und Flugzeugentwurf II </v>
      </c>
    </row>
    <row r="295" spans="2:8" x14ac:dyDescent="0.2">
      <c r="B295" s="34" t="s">
        <v>258</v>
      </c>
      <c r="C295" s="31" t="str">
        <f t="shared" si="15"/>
        <v>44080</v>
      </c>
      <c r="D295" s="161">
        <v>6</v>
      </c>
      <c r="E295" s="31" t="str">
        <f>IFERROR(INDEX(spc_Range,_xlfn.AGGREGATE(15,6,(ROW(spc_Range)-ROW($A$68)+1)/(--(SEARCH(Formular!$H$21,spc_Range)&gt;0)),ROW()-ROW($A$68)+1),1),"")</f>
        <v>Angewandte Luftfahrtsysteme</v>
      </c>
      <c r="F295" s="31" t="str">
        <f t="shared" si="14"/>
        <v>Angewandte Luftfahrtsysteme</v>
      </c>
    </row>
    <row r="296" spans="2:8" x14ac:dyDescent="0.2">
      <c r="B296" s="34" t="s">
        <v>260</v>
      </c>
      <c r="C296" s="31" t="str">
        <f t="shared" si="15"/>
        <v>44090</v>
      </c>
      <c r="D296" s="161">
        <v>3</v>
      </c>
      <c r="E296" s="31" t="str">
        <f>IFERROR(INDEX(spc_Range,_xlfn.AGGREGATE(15,6,(ROW(spc_Range)-ROW($A$68)+1)/(--(SEARCH(Formular!$H$21,spc_Range)&gt;0)),ROW()-ROW($A$68)+1),1),"")</f>
        <v>Angewandte Luftfahrtsysteme I</v>
      </c>
      <c r="F296" s="31" t="str">
        <f t="shared" si="14"/>
        <v>Angewandte Luftfahrtsysteme I</v>
      </c>
    </row>
    <row r="297" spans="2:8" x14ac:dyDescent="0.2">
      <c r="B297" s="32" t="s">
        <v>262</v>
      </c>
      <c r="C297" s="31" t="str">
        <f t="shared" si="15"/>
        <v>44100</v>
      </c>
      <c r="D297" s="161">
        <v>3</v>
      </c>
      <c r="E297" s="31" t="str">
        <f>IFERROR(INDEX(spc_Range,_xlfn.AGGREGATE(15,6,(ROW(spc_Range)-ROW($A$68)+1)/(--(SEARCH(Formular!$H$21,spc_Range)&gt;0)),ROW()-ROW($A$68)+1),1),"")</f>
        <v>Angewandte Luftfahrtsysteme II</v>
      </c>
      <c r="F297" s="31" t="str">
        <f t="shared" si="14"/>
        <v>Angewandte Luftfahrtsysteme II</v>
      </c>
    </row>
    <row r="298" spans="2:8" x14ac:dyDescent="0.2">
      <c r="B298" s="32" t="s">
        <v>304</v>
      </c>
      <c r="C298" s="31" t="str">
        <f t="shared" si="15"/>
        <v>79180</v>
      </c>
      <c r="D298" s="161">
        <v>3</v>
      </c>
      <c r="E298" s="31" t="str">
        <f>IFERROR(INDEX(spc_Range,_xlfn.AGGREGATE(15,6,(ROW(spc_Range)-ROW($A$68)+1)/(--(SEARCH(Formular!$H$21,spc_Range)&gt;0)),ROW()-ROW($A$68)+1),1),"")</f>
        <v>Astronautics and Space Exploration</v>
      </c>
      <c r="F298" s="31" t="str">
        <f t="shared" si="14"/>
        <v>Astronautics and Space Exploration</v>
      </c>
    </row>
    <row r="299" spans="2:8" x14ac:dyDescent="0.2">
      <c r="B299" s="32" t="s">
        <v>180</v>
      </c>
      <c r="C299" s="31" t="str">
        <f t="shared" si="15"/>
        <v>44250</v>
      </c>
      <c r="D299" s="161">
        <v>3</v>
      </c>
      <c r="E299" s="31" t="str">
        <f>IFERROR(INDEX(spc_Range,_xlfn.AGGREGATE(15,6,(ROW(spc_Range)-ROW($A$68)+1)/(--(SEARCH(Formular!$H$21,spc_Range)&gt;0)),ROW()-ROW($A$68)+1),1),"")</f>
        <v>Digitaler Produktentwurf</v>
      </c>
      <c r="F299" s="31" t="str">
        <f t="shared" si="14"/>
        <v>Digitaler Produktentwurf</v>
      </c>
    </row>
    <row r="300" spans="2:8" x14ac:dyDescent="0.2">
      <c r="B300" s="32" t="s">
        <v>53</v>
      </c>
      <c r="C300" s="31" t="str">
        <f t="shared" si="15"/>
        <v>57170</v>
      </c>
      <c r="D300" s="161">
        <v>3</v>
      </c>
      <c r="E300" s="31" t="str">
        <f>IFERROR(INDEX(spc_Range,_xlfn.AGGREGATE(15,6,(ROW(spc_Range)-ROW($A$68)+1)/(--(SEARCH(Formular!$H$21,spc_Range)&gt;0)),ROW()-ROW($A$68)+1),1),"")</f>
        <v>Einführung in die Finite-Elemente-Methode</v>
      </c>
      <c r="F300" s="31" t="str">
        <f t="shared" si="14"/>
        <v>Einführung in die Finite-Elemente-Methode</v>
      </c>
    </row>
    <row r="301" spans="2:8" x14ac:dyDescent="0.2">
      <c r="B301" s="34" t="s">
        <v>306</v>
      </c>
      <c r="C301" s="31" t="str">
        <f t="shared" si="15"/>
        <v>44300</v>
      </c>
      <c r="D301" s="161">
        <v>3</v>
      </c>
      <c r="E301" s="31" t="str">
        <f>IFERROR(INDEX(spc_Range,_xlfn.AGGREGATE(15,6,(ROW(spc_Range)-ROW($A$68)+1)/(--(SEARCH(Formular!$H$21,spc_Range)&gt;0)),ROW()-ROW($A$68)+1),1),"")</f>
        <v>Einführung in die Hubschraubertechnik</v>
      </c>
      <c r="F301" s="31" t="str">
        <f t="shared" si="14"/>
        <v>Einführung in die Hubschraubertechnik</v>
      </c>
    </row>
    <row r="302" spans="2:8" x14ac:dyDescent="0.2">
      <c r="B302" s="35" t="s">
        <v>58</v>
      </c>
      <c r="C302" s="31" t="str">
        <f t="shared" si="15"/>
        <v>48680</v>
      </c>
      <c r="D302" s="161">
        <v>3</v>
      </c>
      <c r="E302" s="31" t="str">
        <f>IFERROR(INDEX(spc_Range,_xlfn.AGGREGATE(15,6,(ROW(spc_Range)-ROW($A$68)+1)/(--(SEARCH(Formular!$H$21,spc_Range)&gt;0)),ROW()-ROW($A$68)+1),1),"")</f>
        <v>Elastisch-plastische Tragwerke und Kontinua</v>
      </c>
      <c r="F302" s="31" t="str">
        <f t="shared" si="14"/>
        <v>Elastisch-plastische Tragwerke und Kontinua</v>
      </c>
      <c r="H302" s="18" t="s">
        <v>858</v>
      </c>
    </row>
    <row r="303" spans="2:8" x14ac:dyDescent="0.2">
      <c r="B303" s="33" t="s">
        <v>518</v>
      </c>
      <c r="C303" s="31" t="str">
        <f t="shared" si="15"/>
        <v>44370</v>
      </c>
      <c r="D303" s="161">
        <v>3</v>
      </c>
      <c r="E303" s="31" t="str">
        <f>IFERROR(INDEX(spc_Range,_xlfn.AGGREGATE(15,6,(ROW(spc_Range)-ROW($A$68)+1)/(--(SEARCH(Formular!$H$21,spc_Range)&gt;0)),ROW()-ROW($A$68)+1),1),"")</f>
        <v>Experimentelle Methoden in der Strukturmechanik (inaktiv)</v>
      </c>
      <c r="F303" s="31" t="str">
        <f t="shared" si="14"/>
        <v>Experimentelle Methoden in der Strukturmechanik (inaktiv)</v>
      </c>
    </row>
    <row r="304" spans="2:8" x14ac:dyDescent="0.2">
      <c r="B304" s="35" t="s">
        <v>308</v>
      </c>
      <c r="C304" s="31" t="str">
        <f t="shared" si="15"/>
        <v>44420</v>
      </c>
      <c r="D304" s="161">
        <v>3</v>
      </c>
      <c r="E304" s="31" t="str">
        <f>IFERROR(INDEX(spc_Range,_xlfn.AGGREGATE(15,6,(ROW(spc_Range)-ROW($A$68)+1)/(--(SEARCH(Formular!$H$21,spc_Range)&gt;0)),ROW()-ROW($A$68)+1),1),"")</f>
        <v>Flugeigenschaften und Flugleistungen im operationellen Umfeld</v>
      </c>
      <c r="F304" s="31" t="str">
        <f t="shared" si="14"/>
        <v>Flugeigenschaften und Flugleistungen im operationellen Umfeld</v>
      </c>
    </row>
    <row r="305" spans="2:6" x14ac:dyDescent="0.2">
      <c r="B305" s="34" t="s">
        <v>310</v>
      </c>
      <c r="C305" s="31" t="str">
        <f t="shared" si="15"/>
        <v>44460</v>
      </c>
      <c r="D305" s="161">
        <v>3</v>
      </c>
      <c r="E305" s="31" t="str">
        <f>IFERROR(INDEX(spc_Range,_xlfn.AGGREGATE(15,6,(ROW(spc_Range)-ROW($A$68)+1)/(--(SEARCH(Formular!$H$21,spc_Range)&gt;0)),ROW()-ROW($A$68)+1),1),"")</f>
        <v xml:space="preserve">Flugzeugentwurf II </v>
      </c>
      <c r="F305" s="31" t="str">
        <f t="shared" si="14"/>
        <v xml:space="preserve">Flugzeugentwurf II </v>
      </c>
    </row>
    <row r="306" spans="2:6" x14ac:dyDescent="0.2">
      <c r="B306" s="34" t="s">
        <v>312</v>
      </c>
      <c r="C306" s="31" t="str">
        <f t="shared" si="15"/>
        <v>44470</v>
      </c>
      <c r="D306" s="161">
        <v>6</v>
      </c>
      <c r="E306" s="31" t="str">
        <f>IFERROR(INDEX(spc_Range,_xlfn.AGGREGATE(15,6,(ROW(spc_Range)-ROW($A$68)+1)/(--(SEARCH(Formular!$H$21,spc_Range)&gt;0)),ROW()-ROW($A$68)+1),1),"")</f>
        <v>Flugzeugentwurfsseminar</v>
      </c>
      <c r="F306" s="31" t="str">
        <f t="shared" si="14"/>
        <v>Flugzeugentwurfsseminar</v>
      </c>
    </row>
    <row r="307" spans="2:6" x14ac:dyDescent="0.2">
      <c r="B307" s="34" t="s">
        <v>314</v>
      </c>
      <c r="C307" s="31" t="str">
        <f t="shared" si="15"/>
        <v>44530</v>
      </c>
      <c r="D307" s="161">
        <v>3</v>
      </c>
      <c r="E307" s="31" t="str">
        <f>IFERROR(INDEX(spc_Range,_xlfn.AGGREGATE(15,6,(ROW(spc_Range)-ROW($A$68)+1)/(--(SEARCH(Formular!$H$21,spc_Range)&gt;0)),ROW()-ROW($A$68)+1),1),"")</f>
        <v>Hubschrauber-Aeromechanik</v>
      </c>
      <c r="F307" s="31" t="str">
        <f t="shared" si="14"/>
        <v>Hubschrauber-Aeromechanik</v>
      </c>
    </row>
    <row r="308" spans="2:6" x14ac:dyDescent="0.2">
      <c r="B308" s="34" t="s">
        <v>316</v>
      </c>
      <c r="C308" s="31" t="str">
        <f t="shared" si="15"/>
        <v>44540</v>
      </c>
      <c r="D308" s="161">
        <v>6</v>
      </c>
      <c r="E308" s="31" t="str">
        <f>IFERROR(INDEX(spc_Range,_xlfn.AGGREGATE(15,6,(ROW(spc_Range)-ROW($A$68)+1)/(--(SEARCH(Formular!$H$21,spc_Range)&gt;0)),ROW()-ROW($A$68)+1),1),"")</f>
        <v>Hubschraubertechnik</v>
      </c>
      <c r="F308" s="31" t="str">
        <f t="shared" si="14"/>
        <v>Hubschraubertechnik</v>
      </c>
    </row>
    <row r="309" spans="2:6" x14ac:dyDescent="0.2">
      <c r="B309" s="32" t="s">
        <v>318</v>
      </c>
      <c r="C309" s="31" t="str">
        <f t="shared" si="15"/>
        <v>44610</v>
      </c>
      <c r="D309" s="161">
        <v>6</v>
      </c>
      <c r="E309" s="31" t="str">
        <f>IFERROR(INDEX(spc_Range,_xlfn.AGGREGATE(15,6,(ROW(spc_Range)-ROW($A$68)+1)/(--(SEARCH(Formular!$H$21,spc_Range)&gt;0)),ROW()-ROW($A$68)+1),1),"")</f>
        <v>Kleinsatellitenentwurf</v>
      </c>
      <c r="F309" s="31" t="str">
        <f t="shared" si="14"/>
        <v>Kleinsatellitenentwurf</v>
      </c>
    </row>
    <row r="310" spans="2:6" x14ac:dyDescent="0.2">
      <c r="B310" s="32" t="s">
        <v>875</v>
      </c>
      <c r="C310" s="31" t="str">
        <f t="shared" si="15"/>
        <v>78890</v>
      </c>
      <c r="D310" s="161">
        <v>3</v>
      </c>
      <c r="E310" s="31" t="str">
        <f>IFERROR(INDEX(spc_Range,_xlfn.AGGREGATE(15,6,(ROW(spc_Range)-ROW($A$68)+1)/(--(SEARCH(Formular!$H$21,spc_Range)&gt;0)),ROW()-ROW($A$68)+1),1),"")</f>
        <v>Kleinsatellitenentwurf - Grundlagen</v>
      </c>
      <c r="F310" s="31" t="str">
        <f t="shared" si="14"/>
        <v>Kleinsatellitenentwurf - Grundlagen</v>
      </c>
    </row>
    <row r="311" spans="2:6" x14ac:dyDescent="0.2">
      <c r="B311" s="34" t="s">
        <v>320</v>
      </c>
      <c r="C311" s="31" t="str">
        <f t="shared" si="15"/>
        <v>44680</v>
      </c>
      <c r="D311" s="161">
        <v>3</v>
      </c>
      <c r="E311" s="31" t="str">
        <f>IFERROR(INDEX(spc_Range,_xlfn.AGGREGATE(15,6,(ROW(spc_Range)-ROW($A$68)+1)/(--(SEARCH(Formular!$H$21,spc_Range)&gt;0)),ROW()-ROW($A$68)+1),1),"")</f>
        <v>Konstruktive Aspekte von Flugzeugsystemen</v>
      </c>
      <c r="F311" s="31" t="str">
        <f t="shared" si="14"/>
        <v>Konstruktive Aspekte von Flugzeugsystemen</v>
      </c>
    </row>
    <row r="312" spans="2:6" x14ac:dyDescent="0.2">
      <c r="B312" s="34" t="s">
        <v>322</v>
      </c>
      <c r="C312" s="31" t="str">
        <f t="shared" si="15"/>
        <v>44720</v>
      </c>
      <c r="D312" s="161">
        <v>3</v>
      </c>
      <c r="E312" s="31" t="str">
        <f>IFERROR(INDEX(spc_Range,_xlfn.AGGREGATE(15,6,(ROW(spc_Range)-ROW($A$68)+1)/(--(SEARCH(Formular!$H$21,spc_Range)&gt;0)),ROW()-ROW($A$68)+1),1),"")</f>
        <v>Lastannahmen</v>
      </c>
      <c r="F312" s="31" t="str">
        <f t="shared" si="14"/>
        <v>Lastannahmen</v>
      </c>
    </row>
    <row r="313" spans="2:6" x14ac:dyDescent="0.2">
      <c r="B313" s="34" t="s">
        <v>232</v>
      </c>
      <c r="C313" s="31" t="str">
        <f t="shared" si="15"/>
        <v>44730</v>
      </c>
      <c r="D313" s="161">
        <v>3</v>
      </c>
      <c r="E313" s="31" t="str">
        <f>IFERROR(INDEX(spc_Range,_xlfn.AGGREGATE(15,6,(ROW(spc_Range)-ROW($A$68)+1)/(--(SEARCH(Formular!$H$21,spc_Range)&gt;0)),ROW()-ROW($A$68)+1),1),"")</f>
        <v>Leichtbau I</v>
      </c>
      <c r="F313" s="31" t="str">
        <f t="shared" si="14"/>
        <v>Leichtbau I</v>
      </c>
    </row>
    <row r="314" spans="2:6" x14ac:dyDescent="0.2">
      <c r="B314" s="34" t="s">
        <v>230</v>
      </c>
      <c r="C314" s="31" t="str">
        <f t="shared" si="15"/>
        <v>44740</v>
      </c>
      <c r="D314" s="161">
        <v>6</v>
      </c>
      <c r="E314" s="31" t="str">
        <f>IFERROR(INDEX(spc_Range,_xlfn.AGGREGATE(15,6,(ROW(spc_Range)-ROW($A$68)+1)/(--(SEARCH(Formular!$H$21,spc_Range)&gt;0)),ROW()-ROW($A$68)+1),1),"")</f>
        <v>Leichtbau I,II</v>
      </c>
      <c r="F314" s="31" t="str">
        <f t="shared" si="14"/>
        <v>Leichtbau I,II</v>
      </c>
    </row>
    <row r="315" spans="2:6" x14ac:dyDescent="0.2">
      <c r="B315" s="33" t="s">
        <v>234</v>
      </c>
      <c r="C315" s="31" t="str">
        <f t="shared" si="15"/>
        <v>44770</v>
      </c>
      <c r="D315" s="161">
        <v>3</v>
      </c>
      <c r="E315" s="31" t="str">
        <f>IFERROR(INDEX(spc_Range,_xlfn.AGGREGATE(15,6,(ROW(spc_Range)-ROW($A$68)+1)/(--(SEARCH(Formular!$H$21,spc_Range)&gt;0)),ROW()-ROW($A$68)+1),1),"")</f>
        <v>Leichtbauseminar</v>
      </c>
      <c r="F315" s="31" t="str">
        <f t="shared" si="14"/>
        <v>Leichtbauseminar</v>
      </c>
    </row>
    <row r="316" spans="2:6" x14ac:dyDescent="0.2">
      <c r="B316" s="33" t="s">
        <v>975</v>
      </c>
      <c r="C316" s="31" t="str">
        <f>IF(ISNA(VLOOKUP($B316,Alle,$C$66,0)),"",VLOOKUP($B316,Alle,$C$66,0))</f>
        <v>105610</v>
      </c>
      <c r="D316" s="161">
        <v>3</v>
      </c>
      <c r="E316" s="31" t="str">
        <f>IFERROR(INDEX(spc_Range,_xlfn.AGGREGATE(15,6,(ROW(spc_Range)-ROW($A$68)+1)/(--(SEARCH(Formular!$H$21,spc_Range)&gt;0)),ROW()-ROW($A$68)+1),1),"")</f>
        <v>Life Support Systems and In-Situ Resources Utilization</v>
      </c>
      <c r="F316" s="31" t="str">
        <f t="shared" si="14"/>
        <v>Life Support Systems and In-Situ Resources Utilization</v>
      </c>
    </row>
    <row r="317" spans="2:6" x14ac:dyDescent="0.2">
      <c r="B317" s="35" t="s">
        <v>152</v>
      </c>
      <c r="C317" s="31" t="str">
        <f t="shared" si="15"/>
        <v>49620</v>
      </c>
      <c r="D317" s="161">
        <v>3</v>
      </c>
      <c r="E317" s="31" t="str">
        <f>IFERROR(INDEX(spc_Range,_xlfn.AGGREGATE(15,6,(ROW(spc_Range)-ROW($A$68)+1)/(--(SEARCH(Formular!$H$21,spc_Range)&gt;0)),ROW()-ROW($A$68)+1),1),"")</f>
        <v>Modellbildung für Finite Elemente I</v>
      </c>
      <c r="F317" s="31" t="str">
        <f t="shared" si="14"/>
        <v>Modellbildung für Finite Elemente I</v>
      </c>
    </row>
    <row r="318" spans="2:6" x14ac:dyDescent="0.2">
      <c r="B318" s="35" t="s">
        <v>154</v>
      </c>
      <c r="C318" s="31" t="str">
        <f t="shared" si="15"/>
        <v>49610</v>
      </c>
      <c r="D318" s="161">
        <v>6</v>
      </c>
      <c r="E318" s="31" t="str">
        <f>IFERROR(INDEX(spc_Range,_xlfn.AGGREGATE(15,6,(ROW(spc_Range)-ROW($A$68)+1)/(--(SEARCH(Formular!$H$21,spc_Range)&gt;0)),ROW()-ROW($A$68)+1),1),"")</f>
        <v>Modellbildung für Finite Elemente I &amp; II</v>
      </c>
      <c r="F318" s="31" t="str">
        <f t="shared" si="14"/>
        <v>Modellbildung für Finite Elemente I &amp; II</v>
      </c>
    </row>
    <row r="319" spans="2:6" x14ac:dyDescent="0.2">
      <c r="B319" s="34" t="s">
        <v>238</v>
      </c>
      <c r="C319" s="31" t="str">
        <f t="shared" si="15"/>
        <v>45680</v>
      </c>
      <c r="D319" s="161">
        <v>6</v>
      </c>
      <c r="E319" s="31" t="str">
        <f>IFERROR(INDEX(spc_Range,_xlfn.AGGREGATE(15,6,(ROW(spc_Range)-ROW($A$68)+1)/(--(SEARCH(Formular!$H$21,spc_Range)&gt;0)),ROW()-ROW($A$68)+1),1),"")</f>
        <v>Optimale Tragwerksauslegung</v>
      </c>
      <c r="F319" s="31" t="str">
        <f t="shared" si="14"/>
        <v>Optimale Tragwerksauslegung</v>
      </c>
    </row>
    <row r="320" spans="2:6" x14ac:dyDescent="0.2">
      <c r="B320" s="34" t="s">
        <v>324</v>
      </c>
      <c r="C320" s="31" t="str">
        <f t="shared" si="15"/>
        <v>44990</v>
      </c>
      <c r="D320" s="161">
        <v>3</v>
      </c>
      <c r="E320" s="31" t="str">
        <f>IFERROR(INDEX(spc_Range,_xlfn.AGGREGATE(15,6,(ROW(spc_Range)-ROW($A$68)+1)/(--(SEARCH(Formular!$H$21,spc_Range)&gt;0)),ROW()-ROW($A$68)+1),1),"")</f>
        <v>Profilentwurf</v>
      </c>
      <c r="F320" s="31" t="str">
        <f t="shared" si="14"/>
        <v>Profilentwurf</v>
      </c>
    </row>
    <row r="321" spans="2:6" x14ac:dyDescent="0.2">
      <c r="B321" s="34" t="s">
        <v>326</v>
      </c>
      <c r="C321" s="31" t="str">
        <f t="shared" si="15"/>
        <v>72320</v>
      </c>
      <c r="D321" s="161">
        <v>3</v>
      </c>
      <c r="E321" s="31" t="str">
        <f>IFERROR(INDEX(spc_Range,_xlfn.AGGREGATE(15,6,(ROW(spc_Range)-ROW($A$68)+1)/(--(SEARCH(Formular!$H$21,spc_Range)&gt;0)),ROW()-ROW($A$68)+1),1),"")</f>
        <v>Roversystemtechnik</v>
      </c>
      <c r="F321" s="31" t="str">
        <f t="shared" si="14"/>
        <v>Roversystemtechnik</v>
      </c>
    </row>
    <row r="322" spans="2:6" x14ac:dyDescent="0.2">
      <c r="B322" s="34" t="s">
        <v>328</v>
      </c>
      <c r="C322" s="31" t="str">
        <f t="shared" si="15"/>
        <v>72310</v>
      </c>
      <c r="D322" s="161">
        <v>6</v>
      </c>
      <c r="E322" s="31" t="str">
        <f>IFERROR(INDEX(spc_Range,_xlfn.AGGREGATE(15,6,(ROW(spc_Range)-ROW($A$68)+1)/(--(SEARCH(Formular!$H$21,spc_Range)&gt;0)),ROW()-ROW($A$68)+1),1),"")</f>
        <v>Roverentwicklung für Explorationsaufgaben</v>
      </c>
      <c r="F322" s="31" t="str">
        <f t="shared" si="14"/>
        <v>Roverentwicklung für Explorationsaufgaben</v>
      </c>
    </row>
    <row r="323" spans="2:6" x14ac:dyDescent="0.2">
      <c r="B323" s="34" t="s">
        <v>983</v>
      </c>
      <c r="C323" s="31" t="str">
        <f>IF(ISNA(VLOOKUP($B323,Alle,$C$66,0)),"",VLOOKUP($B323,Alle,$C$66,0))</f>
        <v>67460</v>
      </c>
      <c r="D323" s="161">
        <v>3</v>
      </c>
      <c r="E323" s="31" t="str">
        <f>IFERROR(INDEX(spc_Range,_xlfn.AGGREGATE(15,6,(ROW(spc_Range)-ROW($A$68)+1)/(--(SEARCH(Formular!$H$21,spc_Range)&gt;0)),ROW()-ROW($A$68)+1),1),"")</f>
        <v>Raumstationen - Systems and Exploitation</v>
      </c>
      <c r="F323" s="31" t="str">
        <f t="shared" si="14"/>
        <v>Raumstationen - Systems and Exploitation</v>
      </c>
    </row>
    <row r="324" spans="2:6" x14ac:dyDescent="0.2">
      <c r="B324" s="34" t="s">
        <v>330</v>
      </c>
      <c r="C324" s="31" t="str">
        <f t="shared" si="15"/>
        <v>48710</v>
      </c>
      <c r="D324" s="161">
        <v>3</v>
      </c>
      <c r="E324" s="31" t="str">
        <f>IFERROR(INDEX(spc_Range,_xlfn.AGGREGATE(15,6,(ROW(spc_Range)-ROW($A$68)+1)/(--(SEARCH(Formular!$H$21,spc_Range)&gt;0)),ROW()-ROW($A$68)+1),1),"")</f>
        <v>Stochastische Tragwerksanalyse und Optimierung</v>
      </c>
      <c r="F324" s="31" t="str">
        <f t="shared" ref="F324:F387" si="16">INDEX(spc_All,_xlfn.AGGREGATE(15,6,1/((COUNTIF(spc_Spz1,spc_All)=0)*(COUNTIF(spc_Spz2,spc_All)=0)*(COUNTIF(spc_Ergänzung,spc_All)=0)*(COUNTIF(spc_WahPfli,spc_All)=0))*(ROW(spc_All)-ROW($A$68)+1),ROW(A257)))</f>
        <v>Stochastische Tragwerksanalyse und Optimierung</v>
      </c>
    </row>
    <row r="325" spans="2:6" x14ac:dyDescent="0.2">
      <c r="B325" s="34" t="s">
        <v>859</v>
      </c>
      <c r="C325" s="31" t="str">
        <f t="shared" si="15"/>
        <v>71780</v>
      </c>
      <c r="D325" s="161">
        <v>6</v>
      </c>
      <c r="E325" s="31" t="str">
        <f>IFERROR(INDEX(spc_Range,_xlfn.AGGREGATE(15,6,(ROW(spc_Range)-ROW($A$68)+1)/(--(SEARCH(Formular!$H$21,spc_Range)&gt;0)),ROW()-ROW($A$68)+1),1),"")</f>
        <v>Strukturdynamik (71780)</v>
      </c>
      <c r="F325" s="31" t="str">
        <f t="shared" si="16"/>
        <v>Strukturdynamik (71780)</v>
      </c>
    </row>
    <row r="326" spans="2:6" x14ac:dyDescent="0.2">
      <c r="B326" s="34" t="s">
        <v>13</v>
      </c>
      <c r="C326" s="31" t="str">
        <f t="shared" si="15"/>
        <v>57160</v>
      </c>
      <c r="D326" s="161">
        <v>6</v>
      </c>
      <c r="E326" s="31" t="str">
        <f>IFERROR(INDEX(spc_Range,_xlfn.AGGREGATE(15,6,(ROW(spc_Range)-ROW($A$68)+1)/(--(SEARCH(Formular!$H$21,spc_Range)&gt;0)),ROW()-ROW($A$68)+1),1),"")</f>
        <v>Strukturdynamik</v>
      </c>
      <c r="F326" s="31" t="str">
        <f t="shared" si="16"/>
        <v>Strukturdynamik</v>
      </c>
    </row>
    <row r="327" spans="2:6" x14ac:dyDescent="0.2">
      <c r="B327" s="34" t="s">
        <v>163</v>
      </c>
      <c r="C327" s="31" t="str">
        <f t="shared" si="15"/>
        <v>49670</v>
      </c>
      <c r="D327" s="161">
        <v>6</v>
      </c>
      <c r="E327" s="31" t="str">
        <f>IFERROR(INDEX(spc_Range,_xlfn.AGGREGATE(15,6,(ROW(spc_Range)-ROW($A$68)+1)/(--(SEARCH(Formular!$H$21,spc_Range)&gt;0)),ROW()-ROW($A$68)+1),1),"")</f>
        <v>Seminar Angewandte Finite Elemente</v>
      </c>
      <c r="F327" s="31" t="str">
        <f t="shared" si="16"/>
        <v>Seminar Angewandte Finite Elemente</v>
      </c>
    </row>
    <row r="328" spans="2:6" x14ac:dyDescent="0.2">
      <c r="B328" s="35" t="s">
        <v>170</v>
      </c>
      <c r="C328" s="31" t="str">
        <f t="shared" si="15"/>
        <v>49630</v>
      </c>
      <c r="D328" s="161">
        <v>3</v>
      </c>
      <c r="E328" s="31" t="str">
        <f>IFERROR(INDEX(spc_Range,_xlfn.AGGREGATE(15,6,(ROW(spc_Range)-ROW($A$68)+1)/(--(SEARCH(Formular!$H$21,spc_Range)&gt;0)),ROW()-ROW($A$68)+1),1),"")</f>
        <v>Theorie und Anwendung expliziter FE-Simulationsmethoden</v>
      </c>
      <c r="F328" s="31" t="str">
        <f t="shared" si="16"/>
        <v>Theorie und Anwendung expliziter FE-Simulationsmethoden</v>
      </c>
    </row>
    <row r="329" spans="2:6" x14ac:dyDescent="0.2">
      <c r="B329" s="34" t="s">
        <v>332</v>
      </c>
      <c r="C329" s="31" t="str">
        <f t="shared" si="15"/>
        <v>45290</v>
      </c>
      <c r="D329" s="161">
        <v>3</v>
      </c>
      <c r="E329" s="31" t="str">
        <f>IFERROR(INDEX(spc_Range,_xlfn.AGGREGATE(15,6,(ROW(spc_Range)-ROW($A$68)+1)/(--(SEARCH(Formular!$H$21,spc_Range)&gt;0)),ROW()-ROW($A$68)+1),1),"")</f>
        <v>Tragflügelaerodynamik</v>
      </c>
      <c r="F329" s="31" t="str">
        <f t="shared" si="16"/>
        <v>Tragflügelaerodynamik</v>
      </c>
    </row>
    <row r="330" spans="2:6" x14ac:dyDescent="0.2">
      <c r="B330" s="34" t="s">
        <v>242</v>
      </c>
      <c r="C330" s="31" t="str">
        <f t="shared" si="15"/>
        <v>45300</v>
      </c>
      <c r="D330" s="161">
        <v>3</v>
      </c>
      <c r="E330" s="31" t="str">
        <f>IFERROR(INDEX(spc_Range,_xlfn.AGGREGATE(15,6,(ROW(spc_Range)-ROW($A$68)+1)/(--(SEARCH(Formular!$H$21,spc_Range)&gt;0)),ROW()-ROW($A$68)+1),1),"")</f>
        <v>Tragwerksoptimierung</v>
      </c>
      <c r="F330" s="31" t="str">
        <f t="shared" si="16"/>
        <v>Tragwerksoptimierung</v>
      </c>
    </row>
    <row r="331" spans="2:6" x14ac:dyDescent="0.2">
      <c r="B331" s="35" t="s">
        <v>244</v>
      </c>
      <c r="C331" s="31" t="str">
        <f t="shared" si="15"/>
        <v>45390</v>
      </c>
      <c r="D331" s="161">
        <v>3</v>
      </c>
      <c r="E331" s="31" t="str">
        <f>IFERROR(INDEX(spc_Range,_xlfn.AGGREGATE(15,6,(ROW(spc_Range)-ROW($A$68)+1)/(--(SEARCH(Formular!$H$21,spc_Range)&gt;0)),ROW()-ROW($A$68)+1),1),"")</f>
        <v>Werkstoffe und Fertigungsverfahren der Luft- und Raumfahrt</v>
      </c>
      <c r="F331" s="31" t="str">
        <f t="shared" si="16"/>
        <v>Werkstoffe und Fertigungsverfahren der Luft- und Raumfahrt</v>
      </c>
    </row>
    <row r="332" spans="2:6" x14ac:dyDescent="0.2">
      <c r="B332" s="34" t="s">
        <v>334</v>
      </c>
      <c r="C332" s="31" t="str">
        <f t="shared" si="15"/>
        <v>12420</v>
      </c>
      <c r="D332" s="161">
        <v>6</v>
      </c>
      <c r="E332" s="31" t="str">
        <f>IFERROR(INDEX(spc_Range,_xlfn.AGGREGATE(15,6,(ROW(spc_Range)-ROW($A$68)+1)/(--(SEARCH(Formular!$H$21,spc_Range)&gt;0)),ROW()-ROW($A$68)+1),1),"")</f>
        <v>Windenergie 1 - Grundlagen Windenergie</v>
      </c>
      <c r="F332" s="31" t="str">
        <f t="shared" si="16"/>
        <v>Windenergie 1 - Grundlagen Windenergie</v>
      </c>
    </row>
    <row r="333" spans="2:6" x14ac:dyDescent="0.2">
      <c r="B333" s="35" t="s">
        <v>336</v>
      </c>
      <c r="C333" s="31" t="str">
        <f t="shared" si="15"/>
        <v>30880</v>
      </c>
      <c r="D333" s="174">
        <v>6</v>
      </c>
      <c r="E333" s="31" t="str">
        <f>IFERROR(INDEX(spc_Range,_xlfn.AGGREGATE(15,6,(ROW(spc_Range)-ROW($A$68)+1)/(--(SEARCH(Formular!$H$21,spc_Range)&gt;0)),ROW()-ROW($A$68)+1),1),"")</f>
        <v>Windenergie 3 - Entwurf von Windenergieanlagen</v>
      </c>
      <c r="F333" s="31" t="str">
        <f t="shared" si="16"/>
        <v>Windenergie 3 - Entwurf von Windenergieanlagen</v>
      </c>
    </row>
    <row r="334" spans="2:6" x14ac:dyDescent="0.2">
      <c r="B334" s="35" t="s">
        <v>982</v>
      </c>
      <c r="C334" s="31" t="str">
        <f>IF(ISNA(VLOOKUP($B334,Alle,$C$66,0)),"",VLOOKUP($B334,Alle,$C$66,0))</f>
        <v>103830</v>
      </c>
      <c r="D334" s="174">
        <v>3</v>
      </c>
      <c r="E334" s="31" t="str">
        <f>IFERROR(INDEX(spc_Range,_xlfn.AGGREGATE(15,6,(ROW(spc_Range)-ROW($A$68)+1)/(--(SEARCH(Formular!$H$21,spc_Range)&gt;0)),ROW()-ROW($A$68)+1),1),"")</f>
        <v>Wind Turbine Aerodynamics and Acoustics and Acoustics</v>
      </c>
      <c r="F334" s="31" t="str">
        <f t="shared" si="16"/>
        <v>Wind Turbine Aerodynamics and Acoustics and Acoustics</v>
      </c>
    </row>
    <row r="335" spans="2:6" x14ac:dyDescent="0.2">
      <c r="B335" s="31" t="s">
        <v>22</v>
      </c>
      <c r="C335" s="31" t="str">
        <f t="shared" si="15"/>
        <v/>
      </c>
      <c r="D335" s="174"/>
      <c r="E335" s="31" t="str">
        <f>IFERROR(INDEX(spc_Range,_xlfn.AGGREGATE(15,6,(ROW(spc_Range)-ROW($A$68)+1)/(--(SEARCH(Formular!$H$21,spc_Range)&gt;0)),ROW()-ROW($A$68)+1),1),"")</f>
        <v>G: Antriebs- und Energiesysteme in der LRT</v>
      </c>
      <c r="F335" s="31" t="str">
        <f t="shared" si="16"/>
        <v>G: Antriebs- und Energiesysteme in der LRT</v>
      </c>
    </row>
    <row r="336" spans="2:6" x14ac:dyDescent="0.2">
      <c r="B336" s="34" t="s">
        <v>965</v>
      </c>
      <c r="C336" s="31" t="str">
        <f t="shared" si="15"/>
        <v>44030</v>
      </c>
      <c r="D336" s="161">
        <v>3</v>
      </c>
      <c r="E336" s="31" t="str">
        <f>IFERROR(INDEX(spc_Range,_xlfn.AGGREGATE(15,6,(ROW(spc_Range)-ROW($A$68)+1)/(--(SEARCH(Formular!$H$21,spc_Range)&gt;0)),ROW()-ROW($A$68)+1),1),"")</f>
        <v>Akustik von Windenergieanlagen (inaktiv)</v>
      </c>
      <c r="F336" s="31" t="str">
        <f t="shared" si="16"/>
        <v>Akustik von Windenergieanlagen (inaktiv)</v>
      </c>
    </row>
    <row r="337" spans="2:6" x14ac:dyDescent="0.2">
      <c r="B337" s="32" t="s">
        <v>127</v>
      </c>
      <c r="C337" s="31" t="str">
        <f t="shared" si="15"/>
        <v>44110</v>
      </c>
      <c r="D337" s="161">
        <v>3</v>
      </c>
      <c r="E337" s="31" t="str">
        <f>IFERROR(INDEX(spc_Range,_xlfn.AGGREGATE(15,6,(ROW(spc_Range)-ROW($A$68)+1)/(--(SEARCH(Formular!$H$21,spc_Range)&gt;0)),ROW()-ROW($A$68)+1),1),"")</f>
        <v>Angewandte/ausgewählte Turbulenzmodelle</v>
      </c>
      <c r="F337" s="31" t="str">
        <f t="shared" si="16"/>
        <v>Angewandte/ausgewählte Turbulenzmodelle</v>
      </c>
    </row>
    <row r="338" spans="2:6" x14ac:dyDescent="0.2">
      <c r="B338" s="32" t="s">
        <v>891</v>
      </c>
      <c r="C338" s="31" t="str">
        <f>IF(ISNA(VLOOKUP($B338,Alle,$C$66,0)),"",VLOOKUP($B338,Alle,$C$66,0))</f>
        <v>101170</v>
      </c>
      <c r="D338" s="161">
        <v>6</v>
      </c>
      <c r="E338" s="31" t="str">
        <f>IFERROR(INDEX(spc_Range,_xlfn.AGGREGATE(15,6,(ROW(spc_Range)-ROW($A$68)+1)/(--(SEARCH(Formular!$H$21,spc_Range)&gt;0)),ROW()-ROW($A$68)+1),1),"")</f>
        <v>Betriebsverhalten von Gasturbinen</v>
      </c>
      <c r="F338" s="31" t="str">
        <f t="shared" si="16"/>
        <v>Betriebsverhalten von Gasturbinen</v>
      </c>
    </row>
    <row r="339" spans="2:6" x14ac:dyDescent="0.2">
      <c r="B339" s="33" t="s">
        <v>523</v>
      </c>
      <c r="C339" s="31" t="str">
        <f t="shared" si="15"/>
        <v>57980</v>
      </c>
      <c r="D339" s="161">
        <v>6</v>
      </c>
      <c r="E339" s="31" t="str">
        <f>IFERROR(INDEX(spc_Range,_xlfn.AGGREGATE(15,6,(ROW(spc_Range)-ROW($A$68)+1)/(--(SEARCH(Formular!$H$21,spc_Range)&gt;0)),ROW()-ROW($A$68)+1),1),"")</f>
        <v>Betriebswirtschaftliche Aspekte der Luftfahrtindustrie (inaktiv)</v>
      </c>
      <c r="F339" s="31" t="str">
        <f t="shared" si="16"/>
        <v>Betriebswirtschaftliche Aspekte der Luftfahrtindustrie (inaktiv)</v>
      </c>
    </row>
    <row r="340" spans="2:6" x14ac:dyDescent="0.2">
      <c r="B340" s="33" t="s">
        <v>341</v>
      </c>
      <c r="C340" s="31" t="str">
        <f t="shared" si="15"/>
        <v>56990</v>
      </c>
      <c r="D340" s="161">
        <v>3</v>
      </c>
      <c r="E340" s="31" t="str">
        <f>IFERROR(INDEX(spc_Range,_xlfn.AGGREGATE(15,6,(ROW(spc_Range)-ROW($A$68)+1)/(--(SEARCH(Formular!$H$21,spc_Range)&gt;0)),ROW()-ROW($A$68)+1),1),"")</f>
        <v>Betriebswirtschaftliche Aspekte der Luftfahrtindustrie</v>
      </c>
      <c r="F340" s="31" t="str">
        <f t="shared" si="16"/>
        <v>Betriebswirtschaftliche Aspekte der Luftfahrtindustrie</v>
      </c>
    </row>
    <row r="341" spans="2:6" x14ac:dyDescent="0.2">
      <c r="B341" s="32" t="s">
        <v>33</v>
      </c>
      <c r="C341" s="31" t="str">
        <f t="shared" si="15"/>
        <v>44260</v>
      </c>
      <c r="D341" s="161">
        <v>3</v>
      </c>
      <c r="E341" s="31" t="str">
        <f>IFERROR(INDEX(spc_Range,_xlfn.AGGREGATE(15,6,(ROW(spc_Range)-ROW($A$68)+1)/(--(SEARCH(Formular!$H$21,spc_Range)&gt;0)),ROW()-ROW($A$68)+1),1),"")</f>
        <v>Dimensionsanalyse</v>
      </c>
      <c r="F341" s="31" t="str">
        <f t="shared" si="16"/>
        <v>Dimensionsanalyse</v>
      </c>
    </row>
    <row r="342" spans="2:6" x14ac:dyDescent="0.2">
      <c r="B342" s="32" t="s">
        <v>563</v>
      </c>
      <c r="C342" s="31" t="str">
        <f t="shared" si="15"/>
        <v>73860</v>
      </c>
      <c r="D342" s="161">
        <v>3</v>
      </c>
      <c r="E342" s="31" t="str">
        <f>IFERROR(INDEX(spc_Range,_xlfn.AGGREGATE(15,6,(ROW(spc_Range)-ROW($A$68)+1)/(--(SEARCH(Formular!$H$21,spc_Range)&gt;0)),ROW()-ROW($A$68)+1),1),"")</f>
        <v>Engine Condition Monitoring</v>
      </c>
      <c r="F342" s="31" t="str">
        <f t="shared" si="16"/>
        <v>Engine Condition Monitoring</v>
      </c>
    </row>
    <row r="343" spans="2:6" x14ac:dyDescent="0.2">
      <c r="B343" s="35" t="s">
        <v>343</v>
      </c>
      <c r="C343" s="31" t="str">
        <f t="shared" si="15"/>
        <v>44410</v>
      </c>
      <c r="D343" s="161">
        <v>6</v>
      </c>
      <c r="E343" s="31" t="str">
        <f>IFERROR(INDEX(spc_Range,_xlfn.AGGREGATE(15,6,(ROW(spc_Range)-ROW($A$68)+1)/(--(SEARCH(Formular!$H$21,spc_Range)&gt;0)),ROW()-ROW($A$68)+1),1),"")</f>
        <v>Festigkeitsauslegung von Flugtriebwerken</v>
      </c>
      <c r="F343" s="31" t="str">
        <f t="shared" si="16"/>
        <v>Festigkeitsauslegung von Flugtriebwerken</v>
      </c>
    </row>
    <row r="344" spans="2:6" x14ac:dyDescent="0.2">
      <c r="B344" s="35" t="s">
        <v>338</v>
      </c>
      <c r="C344" s="31" t="str">
        <f t="shared" si="15"/>
        <v>57960</v>
      </c>
      <c r="D344" s="161">
        <v>3</v>
      </c>
      <c r="E344" s="31" t="str">
        <f>IFERROR(INDEX(spc_Range,_xlfn.AGGREGATE(15,6,(ROW(spc_Range)-ROW($A$68)+1)/(--(SEARCH(Formular!$H$21,spc_Range)&gt;0)),ROW()-ROW($A$68)+1),1),"")</f>
        <v>Fluidenergiemaschinen</v>
      </c>
      <c r="F344" s="31" t="str">
        <f t="shared" si="16"/>
        <v>Fluidenergiemaschinen</v>
      </c>
    </row>
    <row r="345" spans="2:6" x14ac:dyDescent="0.2">
      <c r="B345" s="35" t="s">
        <v>880</v>
      </c>
      <c r="C345" s="31" t="str">
        <f>IF(ISNA(VLOOKUP($B345,Alle,$C$66,0)),"",VLOOKUP($B345,Alle,$C$66,0))</f>
        <v>100560</v>
      </c>
      <c r="D345" s="161">
        <v>3</v>
      </c>
      <c r="E345" s="31" t="str">
        <f>IFERROR(INDEX(spc_Range,_xlfn.AGGREGATE(15,6,(ROW(spc_Range)-ROW($A$68)+1)/(--(SEARCH(Formular!$H$21,spc_Range)&gt;0)),ROW()-ROW($A$68)+1),1),"")</f>
        <v>Geologie der Flugtriebwerke</v>
      </c>
      <c r="F345" s="31" t="str">
        <f t="shared" si="16"/>
        <v>Geologie der Flugtriebwerke</v>
      </c>
    </row>
    <row r="346" spans="2:6" x14ac:dyDescent="0.2">
      <c r="B346" s="33" t="s">
        <v>69</v>
      </c>
      <c r="C346" s="31" t="str">
        <f t="shared" si="15"/>
        <v>44520</v>
      </c>
      <c r="D346" s="161">
        <v>3</v>
      </c>
      <c r="E346" s="31" t="str">
        <f>IFERROR(INDEX(spc_Range,_xlfn.AGGREGATE(15,6,(ROW(spc_Range)-ROW($A$68)+1)/(--(SEARCH(Formular!$H$21,spc_Range)&gt;0)),ROW()-ROW($A$68)+1),1),"")</f>
        <v>Grundlagen der Verbrennungsprobleme der Luft- und Raumfahrt</v>
      </c>
      <c r="F346" s="31" t="str">
        <f t="shared" si="16"/>
        <v>Grundlagen der Verbrennungsprobleme der Luft- und Raumfahrt</v>
      </c>
    </row>
    <row r="347" spans="2:6" x14ac:dyDescent="0.2">
      <c r="B347" s="34" t="s">
        <v>77</v>
      </c>
      <c r="C347" s="31" t="str">
        <f t="shared" si="15"/>
        <v>44640</v>
      </c>
      <c r="D347" s="161">
        <v>6</v>
      </c>
      <c r="E347" s="31" t="str">
        <f>IFERROR(INDEX(spc_Range,_xlfn.AGGREGATE(15,6,(ROW(spc_Range)-ROW($A$68)+1)/(--(SEARCH(Formular!$H$21,spc_Range)&gt;0)),ROW()-ROW($A$68)+1),1),"")</f>
        <v>Kompressible Strömungen I + II</v>
      </c>
      <c r="F347" s="31" t="str">
        <f t="shared" si="16"/>
        <v>Kompressible Strömungen I + II</v>
      </c>
    </row>
    <row r="348" spans="2:6" x14ac:dyDescent="0.2">
      <c r="B348" s="34" t="s">
        <v>345</v>
      </c>
      <c r="C348" s="31" t="str">
        <f t="shared" si="15"/>
        <v>44670</v>
      </c>
      <c r="D348" s="161">
        <v>6</v>
      </c>
      <c r="E348" s="31" t="str">
        <f>IFERROR(INDEX(spc_Range,_xlfn.AGGREGATE(15,6,(ROW(spc_Range)-ROW($A$68)+1)/(--(SEARCH(Formular!$H$21,spc_Range)&gt;0)),ROW()-ROW($A$68)+1),1),"")</f>
        <v>Konstruktion von Flugtriebwerken</v>
      </c>
      <c r="F348" s="31" t="str">
        <f t="shared" si="16"/>
        <v>Konstruktion von Flugtriebwerken</v>
      </c>
    </row>
    <row r="349" spans="2:6" x14ac:dyDescent="0.2">
      <c r="B349" s="34" t="s">
        <v>347</v>
      </c>
      <c r="C349" s="31" t="str">
        <f t="shared" si="15"/>
        <v>48690</v>
      </c>
      <c r="D349" s="161">
        <v>3</v>
      </c>
      <c r="E349" s="31" t="str">
        <f>IFERROR(INDEX(spc_Range,_xlfn.AGGREGATE(15,6,(ROW(spc_Range)-ROW($A$68)+1)/(--(SEARCH(Formular!$H$21,spc_Range)&gt;0)),ROW()-ROW($A$68)+1),1),"")</f>
        <v>Leistungssyntheserechnung für Turboflugtriebwerke</v>
      </c>
      <c r="F349" s="31" t="str">
        <f t="shared" si="16"/>
        <v>Leistungssyntheserechnung für Turboflugtriebwerke</v>
      </c>
    </row>
    <row r="350" spans="2:6" x14ac:dyDescent="0.2">
      <c r="B350" s="34" t="s">
        <v>10</v>
      </c>
      <c r="C350" s="31" t="str">
        <f t="shared" si="15"/>
        <v>43980</v>
      </c>
      <c r="D350" s="161">
        <v>6</v>
      </c>
      <c r="E350" s="31" t="str">
        <f>IFERROR(INDEX(spc_Range,_xlfn.AGGREGATE(15,6,(ROW(spc_Range)-ROW($A$68)+1)/(--(SEARCH(Formular!$H$21,spc_Range)&gt;0)),ROW()-ROW($A$68)+1),1),"")</f>
        <v>Luftfahrttriebwerke und Verbrennung</v>
      </c>
      <c r="F350" s="31" t="str">
        <f t="shared" si="16"/>
        <v>Luftfahrttriebwerke und Verbrennung</v>
      </c>
    </row>
    <row r="351" spans="2:6" x14ac:dyDescent="0.2">
      <c r="B351" s="34" t="s">
        <v>150</v>
      </c>
      <c r="C351" s="31" t="str">
        <f t="shared" si="15"/>
        <v>44850</v>
      </c>
      <c r="D351" s="161">
        <v>3</v>
      </c>
      <c r="E351" s="31" t="str">
        <f>IFERROR(INDEX(spc_Range,_xlfn.AGGREGATE(15,6,(ROW(spc_Range)-ROW($A$68)+1)/(--(SEARCH(Formular!$H$21,spc_Range)&gt;0)),ROW()-ROW($A$68)+1),1),"")</f>
        <v>Messverfahren des Wärmetransports</v>
      </c>
      <c r="F351" s="31" t="str">
        <f t="shared" si="16"/>
        <v>Messverfahren des Wärmetransports</v>
      </c>
    </row>
    <row r="352" spans="2:6" x14ac:dyDescent="0.2">
      <c r="B352" s="34" t="s">
        <v>561</v>
      </c>
      <c r="C352" s="31" t="str">
        <f t="shared" si="15"/>
        <v>73440</v>
      </c>
      <c r="D352" s="161">
        <v>6</v>
      </c>
      <c r="E352" s="31" t="str">
        <f>IFERROR(INDEX(spc_Range,_xlfn.AGGREGATE(15,6,(ROW(spc_Range)-ROW($A$68)+1)/(--(SEARCH(Formular!$H$21,spc_Range)&gt;0)),ROW()-ROW($A$68)+1),1),"")</f>
        <v>Nonlinear Structural Dynamics</v>
      </c>
      <c r="F352" s="31" t="str">
        <f t="shared" si="16"/>
        <v>Nonlinear Structural Dynamics</v>
      </c>
    </row>
    <row r="353" spans="2:6" x14ac:dyDescent="0.2">
      <c r="B353" s="34" t="s">
        <v>958</v>
      </c>
      <c r="C353" s="31" t="str">
        <f>IF(ISNA(VLOOKUP($B353,Alle,$C$66,0)),"",VLOOKUP($B353,Alle,$C$66,0))</f>
        <v>103670</v>
      </c>
      <c r="D353" s="161">
        <v>3</v>
      </c>
      <c r="E353" s="31" t="str">
        <f>IFERROR(INDEX(spc_Range,_xlfn.AGGREGATE(15,6,(ROW(spc_Range)-ROW($A$68)+1)/(--(SEARCH(Formular!$H$21,spc_Range)&gt;0)),ROW()-ROW($A$68)+1),1),"")</f>
        <v>Optische Strömungsmesstechnik</v>
      </c>
      <c r="F353" s="31" t="str">
        <f t="shared" si="16"/>
        <v>Optische Strömungsmesstechnik</v>
      </c>
    </row>
    <row r="354" spans="2:6" x14ac:dyDescent="0.2">
      <c r="B354" s="35" t="s">
        <v>92</v>
      </c>
      <c r="C354" s="31" t="str">
        <f t="shared" si="15"/>
        <v>78990</v>
      </c>
      <c r="D354" s="161">
        <v>3</v>
      </c>
      <c r="E354" s="31" t="str">
        <f>IFERROR(INDEX(spc_Range,_xlfn.AGGREGATE(15,6,(ROW(spc_Range)-ROW($A$68)+1)/(--(SEARCH(Formular!$H$21,spc_Range)&gt;0)),ROW()-ROW($A$68)+1),1),"")</f>
        <v>Strukturdynamik - Programmierseminar</v>
      </c>
      <c r="F354" s="31" t="str">
        <f t="shared" si="16"/>
        <v>Strukturdynamik - Programmierseminar</v>
      </c>
    </row>
    <row r="355" spans="2:6" x14ac:dyDescent="0.2">
      <c r="B355" s="34" t="s">
        <v>294</v>
      </c>
      <c r="C355" s="31" t="str">
        <f t="shared" si="15"/>
        <v>45050</v>
      </c>
      <c r="D355" s="161">
        <v>3</v>
      </c>
      <c r="E355" s="31" t="str">
        <f>IFERROR(INDEX(spc_Range,_xlfn.AGGREGATE(15,6,(ROW(spc_Range)-ROW($A$68)+1)/(--(SEARCH(Formular!$H$21,spc_Range)&gt;0)),ROW()-ROW($A$68)+1),1),"")</f>
        <v>Regelung von Gasturbinen</v>
      </c>
      <c r="F355" s="31" t="str">
        <f t="shared" si="16"/>
        <v>Regelung von Gasturbinen</v>
      </c>
    </row>
    <row r="356" spans="2:6" x14ac:dyDescent="0.2">
      <c r="B356" s="35" t="s">
        <v>349</v>
      </c>
      <c r="C356" s="31" t="str">
        <f t="shared" si="15"/>
        <v>56290</v>
      </c>
      <c r="D356" s="161">
        <v>3</v>
      </c>
      <c r="E356" s="31" t="str">
        <f>IFERROR(INDEX(spc_Range,_xlfn.AGGREGATE(15,6,(ROW(spc_Range)-ROW($A$68)+1)/(--(SEARCH(Formular!$H$21,spc_Range)&gt;0)),ROW()-ROW($A$68)+1),1),"")</f>
        <v>Schaufelkühlungsauslegung</v>
      </c>
      <c r="F356" s="31" t="str">
        <f t="shared" si="16"/>
        <v>Schaufelkühlungsauslegung</v>
      </c>
    </row>
    <row r="357" spans="2:6" x14ac:dyDescent="0.2">
      <c r="B357" s="33" t="s">
        <v>524</v>
      </c>
      <c r="C357" s="31" t="str">
        <f t="shared" si="15"/>
        <v>45170</v>
      </c>
      <c r="D357" s="161">
        <v>6</v>
      </c>
      <c r="E357" s="31" t="str">
        <f>IFERROR(INDEX(spc_Range,_xlfn.AGGREGATE(15,6,(ROW(spc_Range)-ROW($A$68)+1)/(--(SEARCH(Formular!$H$21,spc_Range)&gt;0)),ROW()-ROW($A$68)+1),1),"")</f>
        <v>Sicherheit und Zuverlässigkeit von Gasturbinenanlagen (inaktiv)</v>
      </c>
      <c r="F357" s="31" t="str">
        <f t="shared" si="16"/>
        <v>Sicherheit und Zuverlässigkeit von Gasturbinenanlagen (inaktiv)</v>
      </c>
    </row>
    <row r="358" spans="2:6" x14ac:dyDescent="0.2">
      <c r="B358" s="35" t="s">
        <v>352</v>
      </c>
      <c r="C358" s="31" t="str">
        <f t="shared" si="15"/>
        <v>45200</v>
      </c>
      <c r="D358" s="161">
        <v>3</v>
      </c>
      <c r="E358" s="31" t="str">
        <f>IFERROR(INDEX(spc_Range,_xlfn.AGGREGATE(15,6,(ROW(spc_Range)-ROW($A$68)+1)/(--(SEARCH(Formular!$H$21,spc_Range)&gt;0)),ROW()-ROW($A$68)+1),1),"")</f>
        <v>Sonderkreisläufe und Gasturbinenprozesse</v>
      </c>
      <c r="F358" s="31" t="str">
        <f t="shared" si="16"/>
        <v>Sonderkreisläufe und Gasturbinenprozesse</v>
      </c>
    </row>
    <row r="359" spans="2:6" x14ac:dyDescent="0.2">
      <c r="B359" s="34" t="s">
        <v>103</v>
      </c>
      <c r="C359" s="31" t="str">
        <f t="shared" si="15"/>
        <v>57950</v>
      </c>
      <c r="D359" s="161">
        <v>3</v>
      </c>
      <c r="E359" s="31" t="str">
        <f>IFERROR(INDEX(spc_Range,_xlfn.AGGREGATE(15,6,(ROW(spc_Range)-ROW($A$68)+1)/(--(SEARCH(Formular!$H$21,spc_Range)&gt;0)),ROW()-ROW($A$68)+1),1),"")</f>
        <v>Speziell Probleme der Wärmeübetragung</v>
      </c>
      <c r="F359" s="31" t="str">
        <f t="shared" si="16"/>
        <v>Speziell Probleme der Wärmeübetragung</v>
      </c>
    </row>
    <row r="360" spans="2:6" x14ac:dyDescent="0.2">
      <c r="B360" s="34" t="s">
        <v>354</v>
      </c>
      <c r="C360" s="31" t="str">
        <f t="shared" si="15"/>
        <v>49030</v>
      </c>
      <c r="D360" s="161">
        <v>3</v>
      </c>
      <c r="E360" s="31" t="str">
        <f>IFERROR(INDEX(spc_Range,_xlfn.AGGREGATE(15,6,(ROW(spc_Range)-ROW($A$68)+1)/(--(SEARCH(Formular!$H$21,spc_Range)&gt;0)),ROW()-ROW($A$68)+1),1),"")</f>
        <v>Staustrahl- und Kombinationsantriebe</v>
      </c>
      <c r="F360" s="31" t="str">
        <f t="shared" si="16"/>
        <v>Staustrahl- und Kombinationsantriebe</v>
      </c>
    </row>
    <row r="361" spans="2:6" x14ac:dyDescent="0.2">
      <c r="B361" s="34" t="s">
        <v>92</v>
      </c>
      <c r="C361" s="31" t="str">
        <f t="shared" si="15"/>
        <v>78990</v>
      </c>
      <c r="D361" s="161">
        <v>3</v>
      </c>
      <c r="E361" s="31" t="str">
        <f>IFERROR(INDEX(spc_Range,_xlfn.AGGREGATE(15,6,(ROW(spc_Range)-ROW($A$68)+1)/(--(SEARCH(Formular!$H$21,spc_Range)&gt;0)),ROW()-ROW($A$68)+1),1),"")</f>
        <v>Strukturdynamik - Programmierseminar</v>
      </c>
      <c r="F361" s="31" t="str">
        <f t="shared" si="16"/>
        <v>Strukturdynamik - Programmierseminar</v>
      </c>
    </row>
    <row r="362" spans="2:6" x14ac:dyDescent="0.2">
      <c r="B362" s="32" t="s">
        <v>356</v>
      </c>
      <c r="C362" s="31" t="str">
        <f t="shared" ref="C362:C430" si="17">IF(ISNA(VLOOKUP($B362,Alle,$C$66,0)),"",VLOOKUP($B362,Alle,$C$66,0))</f>
        <v>57940</v>
      </c>
      <c r="D362" s="161">
        <v>6</v>
      </c>
      <c r="E362" s="31" t="str">
        <f>IFERROR(INDEX(spc_Range,_xlfn.AGGREGATE(15,6,(ROW(spc_Range)-ROW($A$68)+1)/(--(SEARCH(Formular!$H$21,spc_Range)&gt;0)),ROW()-ROW($A$68)+1),1),"")</f>
        <v>Turboflugtriebwerke - Projekt</v>
      </c>
      <c r="F362" s="31" t="str">
        <f t="shared" si="16"/>
        <v>Turboflugtriebwerke - Projekt</v>
      </c>
    </row>
    <row r="363" spans="2:6" x14ac:dyDescent="0.2">
      <c r="B363" s="34" t="s">
        <v>358</v>
      </c>
      <c r="C363" s="31" t="str">
        <f t="shared" si="17"/>
        <v>45310</v>
      </c>
      <c r="D363" s="161">
        <v>6</v>
      </c>
      <c r="E363" s="31" t="str">
        <f>IFERROR(INDEX(spc_Range,_xlfn.AGGREGATE(15,6,(ROW(spc_Range)-ROW($A$68)+1)/(--(SEARCH(Formular!$H$21,spc_Range)&gt;0)),ROW()-ROW($A$68)+1),1),"")</f>
        <v>Turbomachinery</v>
      </c>
      <c r="F363" s="31" t="str">
        <f t="shared" si="16"/>
        <v>Turbomachinery</v>
      </c>
    </row>
    <row r="364" spans="2:6" x14ac:dyDescent="0.2">
      <c r="B364" s="34" t="s">
        <v>876</v>
      </c>
      <c r="C364" s="31" t="str">
        <f t="shared" si="17"/>
        <v>76200</v>
      </c>
      <c r="D364" s="161">
        <v>6</v>
      </c>
      <c r="E364" s="31" t="str">
        <f>IFERROR(INDEX(spc_Range,_xlfn.AGGREGATE(15,6,(ROW(spc_Range)-ROW($A$68)+1)/(--(SEARCH(Formular!$H$21,spc_Range)&gt;0)),ROW()-ROW($A$68)+1),1),"")</f>
        <v>Turbomachinery Blade Vibrations</v>
      </c>
      <c r="F364" s="31" t="str">
        <f t="shared" si="16"/>
        <v>Turbomachinery Blade Vibrations</v>
      </c>
    </row>
    <row r="365" spans="2:6" x14ac:dyDescent="0.2">
      <c r="B365" s="32" t="s">
        <v>525</v>
      </c>
      <c r="C365" s="31" t="str">
        <f t="shared" si="17"/>
        <v>48800</v>
      </c>
      <c r="D365" s="161">
        <v>6</v>
      </c>
      <c r="E365" s="31" t="str">
        <f>IFERROR(INDEX(spc_Range,_xlfn.AGGREGATE(15,6,(ROW(spc_Range)-ROW($A$68)+1)/(--(SEARCH(Formular!$H$21,spc_Range)&gt;0)),ROW()-ROW($A$68)+1),1),"")</f>
        <v>Turbomaschinen - Projekt (inaktiv)</v>
      </c>
      <c r="F365" s="31" t="str">
        <f t="shared" si="16"/>
        <v>Turbomaschinen - Projekt (inaktiv)</v>
      </c>
    </row>
    <row r="366" spans="2:6" x14ac:dyDescent="0.2">
      <c r="B366" s="32" t="s">
        <v>111</v>
      </c>
      <c r="C366" s="31" t="str">
        <f t="shared" si="17"/>
        <v>45330</v>
      </c>
      <c r="D366" s="161">
        <v>6</v>
      </c>
      <c r="E366" s="31" t="str">
        <f>IFERROR(INDEX(spc_Range,_xlfn.AGGREGATE(15,6,(ROW(spc_Range)-ROW($A$68)+1)/(--(SEARCH(Formular!$H$21,spc_Range)&gt;0)),ROW()-ROW($A$68)+1),1),"")</f>
        <v>Verbrennungsprobleme der Luft- und Raumfahrt</v>
      </c>
      <c r="F366" s="31" t="str">
        <f t="shared" si="16"/>
        <v>Verbrennungsprobleme der Luft- und Raumfahrt</v>
      </c>
    </row>
    <row r="367" spans="2:6" x14ac:dyDescent="0.2">
      <c r="B367" s="33" t="s">
        <v>174</v>
      </c>
      <c r="C367" s="31" t="str">
        <f t="shared" si="17"/>
        <v>45340</v>
      </c>
      <c r="D367" s="161">
        <v>3</v>
      </c>
      <c r="E367" s="31" t="str">
        <f>IFERROR(INDEX(spc_Range,_xlfn.AGGREGATE(15,6,(ROW(spc_Range)-ROW($A$68)+1)/(--(SEARCH(Formular!$H$21,spc_Range)&gt;0)),ROW()-ROW($A$68)+1),1),"")</f>
        <v>Versuchs- und Messtechnik für Gasturbinen und Turbomaschinen</v>
      </c>
      <c r="F367" s="31" t="str">
        <f t="shared" si="16"/>
        <v>Versuchs- und Messtechnik für Gasturbinen und Turbomaschinen</v>
      </c>
    </row>
    <row r="368" spans="2:6" x14ac:dyDescent="0.2">
      <c r="B368" s="34" t="s">
        <v>361</v>
      </c>
      <c r="C368" s="31" t="str">
        <f t="shared" si="17"/>
        <v>45350</v>
      </c>
      <c r="D368" s="161">
        <v>6</v>
      </c>
      <c r="E368" s="31" t="str">
        <f>IFERROR(INDEX(spc_Range,_xlfn.AGGREGATE(15,6,(ROW(spc_Range)-ROW($A$68)+1)/(--(SEARCH(Formular!$H$21,spc_Range)&gt;0)),ROW()-ROW($A$68)+1),1),"")</f>
        <v>Wärmeübertragung in Turbomaschinen</v>
      </c>
      <c r="F368" s="31" t="str">
        <f t="shared" si="16"/>
        <v>Wärmeübertragung in Turbomaschinen</v>
      </c>
    </row>
    <row r="369" spans="2:6" x14ac:dyDescent="0.2">
      <c r="B369" s="34" t="s">
        <v>363</v>
      </c>
      <c r="C369" s="31" t="str">
        <f t="shared" si="17"/>
        <v>48720</v>
      </c>
      <c r="D369" s="161">
        <v>6</v>
      </c>
      <c r="E369" s="31" t="str">
        <f>IFERROR(INDEX(spc_Range,_xlfn.AGGREGATE(15,6,(ROW(spc_Range)-ROW($A$68)+1)/(--(SEARCH(Formular!$H$21,spc_Range)&gt;0)),ROW()-ROW($A$68)+1),1),"")</f>
        <v>Wärmetransportprozesse</v>
      </c>
      <c r="F369" s="31" t="str">
        <f t="shared" si="16"/>
        <v>Wärmetransportprozesse</v>
      </c>
    </row>
    <row r="370" spans="2:6" x14ac:dyDescent="0.2">
      <c r="B370" s="34" t="s">
        <v>365</v>
      </c>
      <c r="C370" s="31" t="str">
        <f t="shared" si="17"/>
        <v>45360</v>
      </c>
      <c r="D370" s="161">
        <v>3</v>
      </c>
      <c r="E370" s="31" t="str">
        <f>IFERROR(INDEX(spc_Range,_xlfn.AGGREGATE(15,6,(ROW(spc_Range)-ROW($A$68)+1)/(--(SEARCH(Formular!$H$21,spc_Range)&gt;0)),ROW()-ROW($A$68)+1),1),"")</f>
        <v>Wärmeübertragungsintensivierung</v>
      </c>
      <c r="F370" s="31" t="str">
        <f t="shared" si="16"/>
        <v>Wärmeübertragungsintensivierung</v>
      </c>
    </row>
    <row r="371" spans="2:6" x14ac:dyDescent="0.2">
      <c r="B371" s="34" t="s">
        <v>367</v>
      </c>
      <c r="C371" s="31" t="str">
        <f t="shared" si="17"/>
        <v>45380</v>
      </c>
      <c r="D371" s="161">
        <v>6</v>
      </c>
      <c r="E371" s="31" t="str">
        <f>IFERROR(INDEX(spc_Range,_xlfn.AGGREGATE(15,6,(ROW(spc_Range)-ROW($A$68)+1)/(--(SEARCH(Formular!$H$21,spc_Range)&gt;0)),ROW()-ROW($A$68)+1),1),"")</f>
        <v>Werkstoffe für Turbomaschinen</v>
      </c>
      <c r="F371" s="31" t="str">
        <f t="shared" si="16"/>
        <v>Werkstoffe für Turbomaschinen</v>
      </c>
    </row>
    <row r="372" spans="2:6" x14ac:dyDescent="0.2">
      <c r="B372" s="34" t="s">
        <v>334</v>
      </c>
      <c r="C372" s="31" t="str">
        <f t="shared" si="17"/>
        <v>12420</v>
      </c>
      <c r="D372" s="161">
        <v>6</v>
      </c>
      <c r="E372" s="31" t="str">
        <f>IFERROR(INDEX(spc_Range,_xlfn.AGGREGATE(15,6,(ROW(spc_Range)-ROW($A$68)+1)/(--(SEARCH(Formular!$H$21,spc_Range)&gt;0)),ROW()-ROW($A$68)+1),1),"")</f>
        <v>Windenergie 1 - Grundlagen Windenergie</v>
      </c>
      <c r="F372" s="31" t="str">
        <f t="shared" si="16"/>
        <v>Windenergie 1 - Grundlagen Windenergie</v>
      </c>
    </row>
    <row r="373" spans="2:6" x14ac:dyDescent="0.2">
      <c r="B373" s="33" t="s">
        <v>336</v>
      </c>
      <c r="C373" s="31" t="str">
        <f t="shared" si="17"/>
        <v>30880</v>
      </c>
      <c r="D373" s="161">
        <v>6</v>
      </c>
      <c r="E373" s="31" t="str">
        <f>IFERROR(INDEX(spc_Range,_xlfn.AGGREGATE(15,6,(ROW(spc_Range)-ROW($A$68)+1)/(--(SEARCH(Formular!$H$21,spc_Range)&gt;0)),ROW()-ROW($A$68)+1),1),"")</f>
        <v>Windenergie 3 - Entwurf von Windenergieanlagen</v>
      </c>
      <c r="F373" s="31" t="str">
        <f t="shared" si="16"/>
        <v>Windenergie 3 - Entwurf von Windenergieanlagen</v>
      </c>
    </row>
    <row r="374" spans="2:6" x14ac:dyDescent="0.2">
      <c r="B374" s="32" t="s">
        <v>369</v>
      </c>
      <c r="C374" s="31" t="str">
        <f t="shared" si="17"/>
        <v>30890</v>
      </c>
      <c r="D374" s="174">
        <v>6</v>
      </c>
      <c r="E374" s="31" t="str">
        <f>IFERROR(INDEX(spc_Range,_xlfn.AGGREGATE(15,6,(ROW(spc_Range)-ROW($A$68)+1)/(--(SEARCH(Formular!$H$21,spc_Range)&gt;0)),ROW()-ROW($A$68)+1),1),"")</f>
        <v>Windenergie 4 – Windenergie-Projekt</v>
      </c>
      <c r="F374" s="31" t="str">
        <f t="shared" si="16"/>
        <v>Windenergie 4 – Windenergie-Projekt</v>
      </c>
    </row>
    <row r="375" spans="2:6" x14ac:dyDescent="0.2">
      <c r="B375" s="31" t="s">
        <v>23</v>
      </c>
      <c r="C375" s="31" t="str">
        <f t="shared" si="17"/>
        <v/>
      </c>
      <c r="D375" s="174"/>
      <c r="E375" s="31" t="str">
        <f>IFERROR(INDEX(spc_Range,_xlfn.AGGREGATE(15,6,(ROW(spc_Range)-ROW($A$68)+1)/(--(SEARCH(Formular!$H$21,spc_Range)&gt;0)),ROW()-ROW($A$68)+1),1),"")</f>
        <v>H: Raumfahrttechnik und Weltraumnutzung</v>
      </c>
      <c r="F375" s="31" t="str">
        <f t="shared" si="16"/>
        <v>H: Raumfahrttechnik und Weltraumnutzung</v>
      </c>
    </row>
    <row r="376" spans="2:6" x14ac:dyDescent="0.2">
      <c r="B376" s="36" t="s">
        <v>371</v>
      </c>
      <c r="C376" s="31" t="str">
        <f t="shared" si="17"/>
        <v>70040</v>
      </c>
      <c r="D376" s="173">
        <v>3</v>
      </c>
      <c r="E376" s="31" t="str">
        <f>IFERROR(INDEX(spc_Range,_xlfn.AGGREGATE(15,6,(ROW(spc_Range)-ROW($A$68)+1)/(--(SEARCH(Formular!$H$21,spc_Range)&gt;0)),ROW()-ROW($A$68)+1),1),"")</f>
        <v>Anwendungssatelliten</v>
      </c>
      <c r="F376" s="31" t="str">
        <f t="shared" si="16"/>
        <v>Anwendungssatelliten</v>
      </c>
    </row>
    <row r="377" spans="2:6" x14ac:dyDescent="0.2">
      <c r="B377" s="36" t="s">
        <v>526</v>
      </c>
      <c r="C377" s="31" t="str">
        <f t="shared" si="17"/>
        <v>44130</v>
      </c>
      <c r="D377" s="173">
        <v>6</v>
      </c>
      <c r="E377" s="31" t="str">
        <f>IFERROR(INDEX(spc_Range,_xlfn.AGGREGATE(15,6,(ROW(spc_Range)-ROW($A$68)+1)/(--(SEARCH(Formular!$H$21,spc_Range)&gt;0)),ROW()-ROW($A$68)+1),1),"")</f>
        <v>Astronautik und Raumstationen (inaktiv)</v>
      </c>
      <c r="F377" s="31" t="str">
        <f t="shared" si="16"/>
        <v>Astronautik und Raumstationen (inaktiv)</v>
      </c>
    </row>
    <row r="378" spans="2:6" x14ac:dyDescent="0.2">
      <c r="B378" s="34" t="s">
        <v>304</v>
      </c>
      <c r="C378" s="31" t="str">
        <f t="shared" si="17"/>
        <v>79180</v>
      </c>
      <c r="D378" s="161">
        <v>3</v>
      </c>
      <c r="E378" s="31" t="str">
        <f>IFERROR(INDEX(spc_Range,_xlfn.AGGREGATE(15,6,(ROW(spc_Range)-ROW($A$68)+1)/(--(SEARCH(Formular!$H$21,spc_Range)&gt;0)),ROW()-ROW($A$68)+1),1),"")</f>
        <v>Astronautics and Space Exploration</v>
      </c>
      <c r="F378" s="31" t="str">
        <f t="shared" si="16"/>
        <v>Astronautics and Space Exploration</v>
      </c>
    </row>
    <row r="379" spans="2:6" x14ac:dyDescent="0.2">
      <c r="B379" s="38" t="s">
        <v>374</v>
      </c>
      <c r="C379" s="31" t="str">
        <f t="shared" si="17"/>
        <v>56080</v>
      </c>
      <c r="D379" s="173">
        <v>3</v>
      </c>
      <c r="E379" s="31" t="str">
        <f>IFERROR(INDEX(spc_Range,_xlfn.AGGREGATE(15,6,(ROW(spc_Range)-ROW($A$68)+1)/(--(SEARCH(Formular!$H$21,spc_Range)&gt;0)),ROW()-ROW($A$68)+1),1),"")</f>
        <v>Ausgewählte Praktika in der Raumfahrt</v>
      </c>
      <c r="F379" s="31" t="str">
        <f t="shared" si="16"/>
        <v>Ausgewählte Praktika in der Raumfahrt</v>
      </c>
    </row>
    <row r="380" spans="2:6" x14ac:dyDescent="0.2">
      <c r="B380" s="36" t="s">
        <v>376</v>
      </c>
      <c r="C380" s="31" t="str">
        <f t="shared" si="17"/>
        <v>44150</v>
      </c>
      <c r="D380" s="173">
        <v>3</v>
      </c>
      <c r="E380" s="31" t="str">
        <f>IFERROR(INDEX(spc_Range,_xlfn.AGGREGATE(15,6,(ROW(spc_Range)-ROW($A$68)+1)/(--(SEARCH(Formular!$H$21,spc_Range)&gt;0)),ROW()-ROW($A$68)+1),1),"")</f>
        <v>Bahnmechanik für Raumfahrzeuge</v>
      </c>
      <c r="F380" s="31" t="str">
        <f t="shared" si="16"/>
        <v>Bahnmechanik für Raumfahrzeuge</v>
      </c>
    </row>
    <row r="381" spans="2:6" x14ac:dyDescent="0.2">
      <c r="B381" s="38" t="s">
        <v>378</v>
      </c>
      <c r="C381" s="31" t="str">
        <f t="shared" si="17"/>
        <v>44180</v>
      </c>
      <c r="D381" s="173">
        <v>3</v>
      </c>
      <c r="E381" s="31" t="str">
        <f>IFERROR(INDEX(spc_Range,_xlfn.AGGREGATE(15,6,(ROW(spc_Range)-ROW($A$68)+1)/(--(SEARCH(Formular!$H$21,spc_Range)&gt;0)),ROW()-ROW($A$68)+1),1),"")</f>
        <v>Chemische Raumfahrtantriebe I</v>
      </c>
      <c r="F381" s="31" t="str">
        <f t="shared" si="16"/>
        <v>Chemische Raumfahrtantriebe I</v>
      </c>
    </row>
    <row r="382" spans="2:6" x14ac:dyDescent="0.2">
      <c r="B382" s="39" t="s">
        <v>981</v>
      </c>
      <c r="C382" s="31" t="str">
        <f t="shared" si="17"/>
        <v>44190</v>
      </c>
      <c r="D382" s="173">
        <v>3</v>
      </c>
      <c r="E382" s="31" t="str">
        <f>IFERROR(INDEX(spc_Range,_xlfn.AGGREGATE(15,6,(ROW(spc_Range)-ROW($A$68)+1)/(--(SEARCH(Formular!$H$21,spc_Range)&gt;0)),ROW()-ROW($A$68)+1),1),"")</f>
        <v>Chemische Raumfahrtantriebe: ausgewähle Kapitel</v>
      </c>
      <c r="F382" s="31" t="str">
        <f t="shared" si="16"/>
        <v>Chemische Raumfahrtantriebe: ausgewähle Kapitel</v>
      </c>
    </row>
    <row r="383" spans="2:6" x14ac:dyDescent="0.2">
      <c r="B383" s="39" t="s">
        <v>381</v>
      </c>
      <c r="C383" s="31" t="str">
        <f t="shared" si="17"/>
        <v>68370</v>
      </c>
      <c r="D383" s="173">
        <v>6</v>
      </c>
      <c r="E383" s="31" t="str">
        <f>IFERROR(INDEX(spc_Range,_xlfn.AGGREGATE(15,6,(ROW(spc_Range)-ROW($A$68)+1)/(--(SEARCH(Formular!$H$21,spc_Range)&gt;0)),ROW()-ROW($A$68)+1),1),"")</f>
        <v>Einführung in die Elektronik für L&amp;R-Ingenieure</v>
      </c>
      <c r="F383" s="31" t="str">
        <f t="shared" si="16"/>
        <v>Einführung in die Elektronik für L&amp;R-Ingenieure</v>
      </c>
    </row>
    <row r="384" spans="2:6" x14ac:dyDescent="0.2">
      <c r="B384" s="40" t="s">
        <v>864</v>
      </c>
      <c r="C384" s="31" t="str">
        <f t="shared" si="17"/>
        <v>44340</v>
      </c>
      <c r="D384" s="173">
        <v>3</v>
      </c>
      <c r="E384" s="31" t="str">
        <f>IFERROR(INDEX(spc_Range,_xlfn.AGGREGATE(15,6,(ROW(spc_Range)-ROW($A$68)+1)/(--(SEARCH(Formular!$H$21,spc_Range)&gt;0)),ROW()-ROW($A$68)+1),1),"")</f>
        <v>Elektrische Raumfahrtantriebe</v>
      </c>
      <c r="F384" s="31" t="str">
        <f t="shared" si="16"/>
        <v>Elektrische Raumfahrtantriebe</v>
      </c>
    </row>
    <row r="385" spans="2:6" x14ac:dyDescent="0.2">
      <c r="B385" s="33" t="s">
        <v>928</v>
      </c>
      <c r="C385" s="31">
        <f t="shared" si="17"/>
        <v>67430</v>
      </c>
      <c r="D385" s="161">
        <v>3</v>
      </c>
      <c r="E385" s="31" t="str">
        <f>IFERROR(INDEX(spc_Range,_xlfn.AGGREGATE(15,6,(ROW(spc_Range)-ROW($A$68)+1)/(--(SEARCH(Formular!$H$21,spc_Range)&gt;0)),ROW()-ROW($A$68)+1),1),"")</f>
        <v>Elektronik und Mikrocontroller für Luft- und Raumfahrtanwendungen (inaktiv)</v>
      </c>
      <c r="F385" s="31" t="str">
        <f t="shared" si="16"/>
        <v>Elektronik und Mikrocontroller für Luft- und Raumfahrtanwendungen (inaktiv)</v>
      </c>
    </row>
    <row r="386" spans="2:6" x14ac:dyDescent="0.2">
      <c r="B386" s="39" t="s">
        <v>386</v>
      </c>
      <c r="C386" s="31" t="str">
        <f t="shared" si="17"/>
        <v>44350</v>
      </c>
      <c r="D386" s="173">
        <v>3</v>
      </c>
      <c r="E386" s="31" t="str">
        <f>IFERROR(INDEX(spc_Range,_xlfn.AGGREGATE(15,6,(ROW(spc_Range)-ROW($A$68)+1)/(--(SEARCH(Formular!$H$21,spc_Range)&gt;0)),ROW()-ROW($A$68)+1),1),"")</f>
        <v>Energiesysteme für die Raumfahrt</v>
      </c>
      <c r="F386" s="31" t="str">
        <f t="shared" si="16"/>
        <v>Energiesysteme für die Raumfahrt</v>
      </c>
    </row>
    <row r="387" spans="2:6" x14ac:dyDescent="0.2">
      <c r="B387" s="35" t="s">
        <v>388</v>
      </c>
      <c r="C387" s="31" t="str">
        <f t="shared" si="17"/>
        <v>67410</v>
      </c>
      <c r="D387" s="161">
        <v>3</v>
      </c>
      <c r="E387" s="31" t="str">
        <f>IFERROR(INDEX(spc_Range,_xlfn.AGGREGATE(15,6,(ROW(spc_Range)-ROW($A$68)+1)/(--(SEARCH(Formular!$H$21,spc_Range)&gt;0)),ROW()-ROW($A$68)+1),1),"")</f>
        <v>Experimentelle Methoden der Infrarot-Astronomie I</v>
      </c>
      <c r="F387" s="31" t="str">
        <f t="shared" si="16"/>
        <v>Experimentelle Methoden der Infrarot-Astronomie I</v>
      </c>
    </row>
    <row r="388" spans="2:6" x14ac:dyDescent="0.2">
      <c r="B388" s="35" t="s">
        <v>390</v>
      </c>
      <c r="C388" s="31" t="str">
        <f t="shared" si="17"/>
        <v>67420</v>
      </c>
      <c r="D388" s="161">
        <v>6</v>
      </c>
      <c r="E388" s="31" t="str">
        <f>IFERROR(INDEX(spc_Range,_xlfn.AGGREGATE(15,6,(ROW(spc_Range)-ROW($A$68)+1)/(--(SEARCH(Formular!$H$21,spc_Range)&gt;0)),ROW()-ROW($A$68)+1),1),"")</f>
        <v>Experimentelle Methoden der Infrarot-Astronomie II</v>
      </c>
      <c r="F388" s="31" t="str">
        <f t="shared" ref="F388:F451" si="18">INDEX(spc_All,_xlfn.AGGREGATE(15,6,1/((COUNTIF(spc_Spz1,spc_All)=0)*(COUNTIF(spc_Spz2,spc_All)=0)*(COUNTIF(spc_Ergänzung,spc_All)=0)*(COUNTIF(spc_WahPfli,spc_All)=0))*(ROW(spc_All)-ROW($A$68)+1),ROW(A321)))</f>
        <v>Experimentelle Methoden der Infrarot-Astronomie II</v>
      </c>
    </row>
    <row r="389" spans="2:6" x14ac:dyDescent="0.2">
      <c r="B389" s="36" t="s">
        <v>392</v>
      </c>
      <c r="C389" s="31" t="str">
        <f t="shared" si="17"/>
        <v>44380</v>
      </c>
      <c r="D389" s="173">
        <v>6</v>
      </c>
      <c r="E389" s="31" t="str">
        <f>IFERROR(INDEX(spc_Range,_xlfn.AGGREGATE(15,6,(ROW(spc_Range)-ROW($A$68)+1)/(--(SEARCH(Formular!$H$21,spc_Range)&gt;0)),ROW()-ROW($A$68)+1),1),"")</f>
        <v>Experimentelle Simulation des Wiedereintritts</v>
      </c>
      <c r="F389" s="31" t="str">
        <f t="shared" si="18"/>
        <v>Experimentelle Simulation des Wiedereintritts</v>
      </c>
    </row>
    <row r="390" spans="2:6" x14ac:dyDescent="0.2">
      <c r="B390" s="36" t="s">
        <v>898</v>
      </c>
      <c r="C390" s="31" t="str">
        <f>IF(ISNA(VLOOKUP($B390,Alle,$C$66,0)),"",VLOOKUP($B390,Alle,$C$66,0))</f>
        <v>44400</v>
      </c>
      <c r="D390" s="173">
        <v>6</v>
      </c>
      <c r="E390" s="31" t="str">
        <f>IFERROR(INDEX(spc_Range,_xlfn.AGGREGATE(15,6,(ROW(spc_Range)-ROW($A$68)+1)/(--(SEARCH(Formular!$H$21,spc_Range)&gt;0)),ROW()-ROW($A$68)+1),1),"")</f>
        <v>Fernerkundung (inaktiv)</v>
      </c>
      <c r="F390" s="31" t="str">
        <f t="shared" si="18"/>
        <v>Fernerkundung (inaktiv)</v>
      </c>
    </row>
    <row r="391" spans="2:6" x14ac:dyDescent="0.2">
      <c r="B391" s="36" t="s">
        <v>885</v>
      </c>
      <c r="C391" s="31" t="str">
        <f t="shared" si="17"/>
        <v>77870</v>
      </c>
      <c r="D391" s="173">
        <v>6</v>
      </c>
      <c r="E391" s="31" t="str">
        <f>IFERROR(INDEX(spc_Range,_xlfn.AGGREGATE(15,6,(ROW(spc_Range)-ROW($A$68)+1)/(--(SEARCH(Formular!$H$21,spc_Range)&gt;0)),ROW()-ROW($A$68)+1),1),"")</f>
        <v>Fernerkundung und Bildanalyse</v>
      </c>
      <c r="F391" s="31" t="str">
        <f t="shared" si="18"/>
        <v>Fernerkundung und Bildanalyse</v>
      </c>
    </row>
    <row r="392" spans="2:6" x14ac:dyDescent="0.2">
      <c r="B392" s="36" t="s">
        <v>395</v>
      </c>
      <c r="C392" s="31" t="str">
        <f t="shared" si="17"/>
        <v>72300</v>
      </c>
      <c r="D392" s="173">
        <v>3</v>
      </c>
      <c r="E392" s="31" t="str">
        <f>IFERROR(INDEX(spc_Range,_xlfn.AGGREGATE(15,6,(ROW(spc_Range)-ROW($A$68)+1)/(--(SEARCH(Formular!$H$21,spc_Range)&gt;0)),ROW()-ROW($A$68)+1),1),"")</f>
        <v>Fourieroptik und Spektroskopie</v>
      </c>
      <c r="F392" s="31" t="str">
        <f t="shared" si="18"/>
        <v>Fourieroptik und Spektroskopie</v>
      </c>
    </row>
    <row r="393" spans="2:6" x14ac:dyDescent="0.2">
      <c r="B393" s="36" t="s">
        <v>919</v>
      </c>
      <c r="C393" s="31" t="str">
        <f>IF(ISNA(VLOOKUP($B393,Alle,$C$66,0)),"",VLOOKUP($B393,Alle,$C$66,0))</f>
        <v>102590</v>
      </c>
      <c r="D393" s="173">
        <v>6</v>
      </c>
      <c r="E393" s="31" t="str">
        <f>IFERROR(INDEX(spc_Range,_xlfn.AGGREGATE(15,6,(ROW(spc_Range)-ROW($A$68)+1)/(--(SEARCH(Formular!$H$21,spc_Range)&gt;0)),ROW()-ROW($A$68)+1),1),"")</f>
        <v>Fundamentals in Experimental Biomechanics</v>
      </c>
      <c r="F393" s="31" t="str">
        <f t="shared" si="18"/>
        <v>Fundamentals in Experimental Biomechanics</v>
      </c>
    </row>
    <row r="394" spans="2:6" x14ac:dyDescent="0.2">
      <c r="B394" s="36" t="s">
        <v>895</v>
      </c>
      <c r="C394" s="31" t="str">
        <f>IF(ISNA(VLOOKUP($B394,Alle,$C$66,0)),"",VLOOKUP($B394,Alle,$C$66,0))</f>
        <v>101650</v>
      </c>
      <c r="D394" s="173">
        <v>3</v>
      </c>
      <c r="E394" s="31" t="str">
        <f>IFERROR(INDEX(spc_Range,_xlfn.AGGREGATE(15,6,(ROW(spc_Range)-ROW($A$68)+1)/(--(SEARCH(Formular!$H$21,spc_Range)&gt;0)),ROW()-ROW($A$68)+1),1),"")</f>
        <v>Geodätische Fernerkundung</v>
      </c>
      <c r="F394" s="31" t="str">
        <f t="shared" si="18"/>
        <v>Geodätische Fernerkundung</v>
      </c>
    </row>
    <row r="395" spans="2:6" x14ac:dyDescent="0.2">
      <c r="B395" s="36" t="s">
        <v>75</v>
      </c>
      <c r="C395" s="31" t="str">
        <f t="shared" si="17"/>
        <v>44600</v>
      </c>
      <c r="D395" s="173">
        <v>3</v>
      </c>
      <c r="E395" s="31" t="str">
        <f>IFERROR(INDEX(spc_Range,_xlfn.AGGREGATE(15,6,(ROW(spc_Range)-ROW($A$68)+1)/(--(SEARCH(Formular!$H$21,spc_Range)&gt;0)),ROW()-ROW($A$68)+1),1),"")</f>
        <v>Kinetische Gastheorie</v>
      </c>
      <c r="F395" s="31" t="str">
        <f t="shared" si="18"/>
        <v>Kinetische Gastheorie</v>
      </c>
    </row>
    <row r="396" spans="2:6" x14ac:dyDescent="0.2">
      <c r="B396" s="36" t="s">
        <v>875</v>
      </c>
      <c r="C396" s="31" t="str">
        <f t="shared" si="17"/>
        <v>78890</v>
      </c>
      <c r="D396" s="173">
        <v>3</v>
      </c>
      <c r="E396" s="31" t="str">
        <f>IFERROR(INDEX(spc_Range,_xlfn.AGGREGATE(15,6,(ROW(spc_Range)-ROW($A$68)+1)/(--(SEARCH(Formular!$H$21,spc_Range)&gt;0)),ROW()-ROW($A$68)+1),1),"")</f>
        <v>Kleinsatellitenentwurf - Grundlagen</v>
      </c>
      <c r="F396" s="31" t="str">
        <f t="shared" si="18"/>
        <v>Kleinsatellitenentwurf - Grundlagen</v>
      </c>
    </row>
    <row r="397" spans="2:6" x14ac:dyDescent="0.2">
      <c r="B397" s="36" t="s">
        <v>318</v>
      </c>
      <c r="C397" s="31" t="str">
        <f t="shared" si="17"/>
        <v>44610</v>
      </c>
      <c r="D397" s="173">
        <v>6</v>
      </c>
      <c r="E397" s="31" t="str">
        <f>IFERROR(INDEX(spc_Range,_xlfn.AGGREGATE(15,6,(ROW(spc_Range)-ROW($A$68)+1)/(--(SEARCH(Formular!$H$21,spc_Range)&gt;0)),ROW()-ROW($A$68)+1),1),"")</f>
        <v>Kleinsatellitenentwurf</v>
      </c>
      <c r="F397" s="31" t="str">
        <f t="shared" si="18"/>
        <v>Kleinsatellitenentwurf</v>
      </c>
    </row>
    <row r="398" spans="2:6" x14ac:dyDescent="0.2">
      <c r="B398" s="39" t="s">
        <v>186</v>
      </c>
      <c r="C398" s="31" t="str">
        <f t="shared" si="17"/>
        <v>44700</v>
      </c>
      <c r="D398" s="173">
        <v>3</v>
      </c>
      <c r="E398" s="31" t="str">
        <f>IFERROR(INDEX(spc_Range,_xlfn.AGGREGATE(15,6,(ROW(spc_Range)-ROW($A$68)+1)/(--(SEARCH(Formular!$H$21,spc_Range)&gt;0)),ROW()-ROW($A$68)+1),1),"")</f>
        <v>Koordinaten- und Zeitsysteme in der Luft- und Raumfahrt</v>
      </c>
      <c r="F398" s="31" t="str">
        <f t="shared" si="18"/>
        <v>Koordinaten- und Zeitsysteme in der Luft- und Raumfahrt</v>
      </c>
    </row>
    <row r="399" spans="2:6" x14ac:dyDescent="0.2">
      <c r="B399" s="39" t="s">
        <v>975</v>
      </c>
      <c r="C399" s="31" t="str">
        <f>IF(ISNA(VLOOKUP($B399,Alle,$C$66,0)),"",VLOOKUP($B399,Alle,$C$66,0))</f>
        <v>105610</v>
      </c>
      <c r="D399" s="173">
        <v>3</v>
      </c>
      <c r="E399" s="31" t="str">
        <f>IFERROR(INDEX(spc_Range,_xlfn.AGGREGATE(15,6,(ROW(spc_Range)-ROW($A$68)+1)/(--(SEARCH(Formular!$H$21,spc_Range)&gt;0)),ROW()-ROW($A$68)+1),1),"")</f>
        <v>Life Support Systems and In-Situ Resources Utilization</v>
      </c>
      <c r="F399" s="31" t="str">
        <f t="shared" si="18"/>
        <v>Life Support Systems and In-Situ Resources Utilization</v>
      </c>
    </row>
    <row r="400" spans="2:6" x14ac:dyDescent="0.2">
      <c r="B400" s="36" t="s">
        <v>296</v>
      </c>
      <c r="C400" s="31" t="str">
        <f t="shared" si="17"/>
        <v>44830</v>
      </c>
      <c r="D400" s="173">
        <v>3</v>
      </c>
      <c r="E400" s="31" t="str">
        <f>IFERROR(INDEX(spc_Range,_xlfn.AGGREGATE(15,6,(ROW(spc_Range)-ROW($A$68)+1)/(--(SEARCH(Formular!$H$21,spc_Range)&gt;0)),ROW()-ROW($A$68)+1),1),"")</f>
        <v>Mechanische Systeme</v>
      </c>
      <c r="F400" s="31" t="str">
        <f t="shared" si="18"/>
        <v>Mechanische Systeme</v>
      </c>
    </row>
    <row r="401" spans="2:6" x14ac:dyDescent="0.2">
      <c r="B401" s="36" t="s">
        <v>88</v>
      </c>
      <c r="C401" s="31" t="str">
        <f t="shared" si="17"/>
        <v>44860</v>
      </c>
      <c r="D401" s="173">
        <v>6</v>
      </c>
      <c r="E401" s="31" t="str">
        <f>IFERROR(INDEX(spc_Range,_xlfn.AGGREGATE(15,6,(ROW(spc_Range)-ROW($A$68)+1)/(--(SEARCH(Formular!$H$21,spc_Range)&gt;0)),ROW()-ROW($A$68)+1),1),"")</f>
        <v>Modellierung von Wiedereintrittsströmungen</v>
      </c>
      <c r="F401" s="31" t="str">
        <f t="shared" si="18"/>
        <v>Modellierung von Wiedereintrittsströmungen</v>
      </c>
    </row>
    <row r="402" spans="2:6" x14ac:dyDescent="0.2">
      <c r="B402" s="36" t="s">
        <v>960</v>
      </c>
      <c r="C402" s="31" t="str">
        <f>IF(ISNA(VLOOKUP($B402,Alle,$C$66,0)),"",VLOOKUP($B402,Alle,$C$66,0))</f>
        <v>103680</v>
      </c>
      <c r="D402" s="173">
        <v>3</v>
      </c>
      <c r="E402" s="31" t="str">
        <f>IFERROR(INDEX(spc_Range,_xlfn.AGGREGATE(15,6,(ROW(spc_Range)-ROW($A$68)+1)/(--(SEARCH(Formular!$H$21,spc_Range)&gt;0)),ROW()-ROW($A$68)+1),1),"")</f>
        <v>Orbital Mechanics in Low Earth Orbit</v>
      </c>
      <c r="F402" s="31" t="str">
        <f t="shared" si="18"/>
        <v>Orbital Mechanics in Low Earth Orbit</v>
      </c>
    </row>
    <row r="403" spans="2:6" x14ac:dyDescent="0.2">
      <c r="B403" s="40" t="s">
        <v>398</v>
      </c>
      <c r="C403" s="31" t="str">
        <f t="shared" si="17"/>
        <v>44980</v>
      </c>
      <c r="D403" s="173">
        <v>9</v>
      </c>
      <c r="E403" s="31" t="str">
        <f>IFERROR(INDEX(spc_Range,_xlfn.AGGREGATE(15,6,(ROW(spc_Range)-ROW($A$68)+1)/(--(SEARCH(Formular!$H$21,spc_Range)&gt;0)),ROW()-ROW($A$68)+1),1),"")</f>
        <v>Plasmatechnik</v>
      </c>
      <c r="F403" s="31" t="str">
        <f t="shared" si="18"/>
        <v>Plasmatechnik</v>
      </c>
    </row>
    <row r="404" spans="2:6" x14ac:dyDescent="0.2">
      <c r="B404" s="40" t="s">
        <v>565</v>
      </c>
      <c r="C404" s="31" t="str">
        <f t="shared" si="17"/>
        <v>73540</v>
      </c>
      <c r="D404" s="173">
        <v>3</v>
      </c>
      <c r="E404" s="31" t="str">
        <f>IFERROR(INDEX(spc_Range,_xlfn.AGGREGATE(15,6,(ROW(spc_Range)-ROW($A$68)+1)/(--(SEARCH(Formular!$H$21,spc_Range)&gt;0)),ROW()-ROW($A$68)+1),1),"")</f>
        <v>Praktikum CubeSat-Technik</v>
      </c>
      <c r="F404" s="31" t="str">
        <f t="shared" si="18"/>
        <v>Praktikum CubeSat-Technik</v>
      </c>
    </row>
    <row r="405" spans="2:6" x14ac:dyDescent="0.2">
      <c r="B405" s="39" t="s">
        <v>527</v>
      </c>
      <c r="C405" s="31" t="str">
        <f t="shared" si="17"/>
        <v>57690</v>
      </c>
      <c r="D405" s="173">
        <v>3</v>
      </c>
      <c r="E405" s="31" t="str">
        <f>IFERROR(INDEX(spc_Range,_xlfn.AGGREGATE(15,6,(ROW(spc_Range)-ROW($A$68)+1)/(--(SEARCH(Formular!$H$21,spc_Range)&gt;0)),ROW()-ROW($A$68)+1),1),"")</f>
        <v>Raketentreibstoffe (inaktiv)</v>
      </c>
      <c r="F405" s="31" t="str">
        <f t="shared" si="18"/>
        <v>Raketentreibstoffe (inaktiv)</v>
      </c>
    </row>
    <row r="406" spans="2:6" x14ac:dyDescent="0.2">
      <c r="B406" s="39" t="s">
        <v>401</v>
      </c>
      <c r="C406" s="31" t="str">
        <f t="shared" si="17"/>
        <v>68560</v>
      </c>
      <c r="D406" s="173">
        <v>3</v>
      </c>
      <c r="E406" s="31" t="str">
        <f>IFERROR(INDEX(spc_Range,_xlfn.AGGREGATE(15,6,(ROW(spc_Range)-ROW($A$68)+1)/(--(SEARCH(Formular!$H$21,spc_Range)&gt;0)),ROW()-ROW($A$68)+1),1),"")</f>
        <v>Raketentreibstoffe I</v>
      </c>
      <c r="F406" s="31" t="str">
        <f t="shared" si="18"/>
        <v>Raketentreibstoffe I</v>
      </c>
    </row>
    <row r="407" spans="2:6" x14ac:dyDescent="0.2">
      <c r="B407" s="39" t="s">
        <v>403</v>
      </c>
      <c r="C407" s="31" t="str">
        <f t="shared" si="17"/>
        <v>68570</v>
      </c>
      <c r="D407" s="173">
        <v>3</v>
      </c>
      <c r="E407" s="31" t="str">
        <f>IFERROR(INDEX(spc_Range,_xlfn.AGGREGATE(15,6,(ROW(spc_Range)-ROW($A$68)+1)/(--(SEARCH(Formular!$H$21,spc_Range)&gt;0)),ROW()-ROW($A$68)+1),1),"")</f>
        <v>Raketentreibstoffe II</v>
      </c>
      <c r="F407" s="31" t="str">
        <f t="shared" si="18"/>
        <v>Raketentreibstoffe II</v>
      </c>
    </row>
    <row r="408" spans="2:6" x14ac:dyDescent="0.2">
      <c r="B408" s="39" t="s">
        <v>405</v>
      </c>
      <c r="C408" s="31" t="str">
        <f t="shared" si="17"/>
        <v>68580</v>
      </c>
      <c r="D408" s="173">
        <v>6</v>
      </c>
      <c r="E408" s="31" t="str">
        <f>IFERROR(INDEX(spc_Range,_xlfn.AGGREGATE(15,6,(ROW(spc_Range)-ROW($A$68)+1)/(--(SEARCH(Formular!$H$21,spc_Range)&gt;0)),ROW()-ROW($A$68)+1),1),"")</f>
        <v>Raketentreibstoffe I + II</v>
      </c>
      <c r="F408" s="31" t="str">
        <f t="shared" si="18"/>
        <v>Raketentreibstoffe I + II</v>
      </c>
    </row>
    <row r="409" spans="2:6" x14ac:dyDescent="0.2">
      <c r="B409" s="36" t="s">
        <v>407</v>
      </c>
      <c r="C409" s="31" t="str">
        <f t="shared" si="17"/>
        <v>45020</v>
      </c>
      <c r="D409" s="173">
        <v>6</v>
      </c>
      <c r="E409" s="31" t="str">
        <f>IFERROR(INDEX(spc_Range,_xlfn.AGGREGATE(15,6,(ROW(spc_Range)-ROW($A$68)+1)/(--(SEARCH(Formular!$H$21,spc_Range)&gt;0)),ROW()-ROW($A$68)+1),1),"")</f>
        <v>Raumfahrtinstrumente</v>
      </c>
      <c r="F409" s="31" t="str">
        <f t="shared" si="18"/>
        <v>Raumfahrtinstrumente</v>
      </c>
    </row>
    <row r="410" spans="2:6" x14ac:dyDescent="0.2">
      <c r="B410" s="34" t="s">
        <v>11</v>
      </c>
      <c r="C410" s="31" t="str">
        <f t="shared" si="17"/>
        <v>47380</v>
      </c>
      <c r="D410" s="161">
        <v>6</v>
      </c>
      <c r="E410" s="31" t="str">
        <f>IFERROR(INDEX(spc_Range,_xlfn.AGGREGATE(15,6,(ROW(spc_Range)-ROW($A$68)+1)/(--(SEARCH(Formular!$H$21,spc_Range)&gt;0)),ROW()-ROW($A$68)+1),1),"")</f>
        <v>Raumfahrttechnik I</v>
      </c>
      <c r="F410" s="31" t="str">
        <f t="shared" si="18"/>
        <v>Raumfahrttechnik I</v>
      </c>
    </row>
    <row r="411" spans="2:6" x14ac:dyDescent="0.2">
      <c r="B411" s="36" t="s">
        <v>924</v>
      </c>
      <c r="C411" s="31" t="str">
        <f t="shared" si="17"/>
        <v>45030</v>
      </c>
      <c r="D411" s="173">
        <v>9</v>
      </c>
      <c r="E411" s="31" t="str">
        <f>IFERROR(INDEX(spc_Range,_xlfn.AGGREGATE(15,6,(ROW(spc_Range)-ROW($A$68)+1)/(--(SEARCH(Formular!$H$21,spc_Range)&gt;0)),ROW()-ROW($A$68)+1),1),"")</f>
        <v>Raumfahrttechnik II (inaktiv)</v>
      </c>
      <c r="F411" s="31" t="str">
        <f t="shared" si="18"/>
        <v>Raumfahrttechnik II (inaktiv)</v>
      </c>
    </row>
    <row r="412" spans="2:6" x14ac:dyDescent="0.2">
      <c r="B412" s="36" t="s">
        <v>410</v>
      </c>
      <c r="C412" s="31" t="str">
        <f t="shared" si="17"/>
        <v>45040</v>
      </c>
      <c r="D412" s="173">
        <v>6</v>
      </c>
      <c r="E412" s="31" t="str">
        <f>IFERROR(INDEX(spc_Range,_xlfn.AGGREGATE(15,6,(ROW(spc_Range)-ROW($A$68)+1)/(--(SEARCH(Formular!$H$21,spc_Range)&gt;0)),ROW()-ROW($A$68)+1),1),"")</f>
        <v>Raumsonden</v>
      </c>
      <c r="F412" s="31" t="str">
        <f t="shared" si="18"/>
        <v>Raumsonden</v>
      </c>
    </row>
    <row r="413" spans="2:6" x14ac:dyDescent="0.2">
      <c r="B413" s="34" t="s">
        <v>983</v>
      </c>
      <c r="C413" s="31" t="str">
        <f t="shared" si="17"/>
        <v>67460</v>
      </c>
      <c r="D413" s="161">
        <v>3</v>
      </c>
      <c r="E413" s="31" t="str">
        <f>IFERROR(INDEX(spc_Range,_xlfn.AGGREGATE(15,6,(ROW(spc_Range)-ROW($A$68)+1)/(--(SEARCH(Formular!$H$21,spc_Range)&gt;0)),ROW()-ROW($A$68)+1),1),"")</f>
        <v>Raumstationen - Systems and Exploitation</v>
      </c>
      <c r="F413" s="31" t="str">
        <f t="shared" si="18"/>
        <v>Raumstationen - Systems and Exploitation</v>
      </c>
    </row>
    <row r="414" spans="2:6" x14ac:dyDescent="0.2">
      <c r="B414" s="34" t="s">
        <v>326</v>
      </c>
      <c r="C414" s="31" t="str">
        <f t="shared" si="17"/>
        <v>72320</v>
      </c>
      <c r="D414" s="161">
        <v>3</v>
      </c>
      <c r="E414" s="31" t="str">
        <f>IFERROR(INDEX(spc_Range,_xlfn.AGGREGATE(15,6,(ROW(spc_Range)-ROW($A$68)+1)/(--(SEARCH(Formular!$H$21,spc_Range)&gt;0)),ROW()-ROW($A$68)+1),1),"")</f>
        <v>Roversystemtechnik</v>
      </c>
      <c r="F414" s="31" t="str">
        <f t="shared" si="18"/>
        <v>Roversystemtechnik</v>
      </c>
    </row>
    <row r="415" spans="2:6" x14ac:dyDescent="0.2">
      <c r="B415" s="34" t="s">
        <v>328</v>
      </c>
      <c r="C415" s="31" t="str">
        <f t="shared" si="17"/>
        <v>72310</v>
      </c>
      <c r="D415" s="161">
        <v>6</v>
      </c>
      <c r="E415" s="31" t="str">
        <f>IFERROR(INDEX(spc_Range,_xlfn.AGGREGATE(15,6,(ROW(spc_Range)-ROW($A$68)+1)/(--(SEARCH(Formular!$H$21,spc_Range)&gt;0)),ROW()-ROW($A$68)+1),1),"")</f>
        <v>Roverentwicklung für Explorationsaufgaben</v>
      </c>
      <c r="F415" s="31" t="str">
        <f t="shared" si="18"/>
        <v>Roverentwicklung für Explorationsaufgaben</v>
      </c>
    </row>
    <row r="416" spans="2:6" x14ac:dyDescent="0.2">
      <c r="B416" s="36" t="s">
        <v>413</v>
      </c>
      <c r="C416" s="31" t="str">
        <f t="shared" si="17"/>
        <v>45100</v>
      </c>
      <c r="D416" s="173">
        <v>6</v>
      </c>
      <c r="E416" s="31" t="str">
        <f>IFERROR(INDEX(spc_Range,_xlfn.AGGREGATE(15,6,(ROW(spc_Range)-ROW($A$68)+1)/(--(SEARCH(Formular!$H$21,spc_Range)&gt;0)),ROW()-ROW($A$68)+1),1),"")</f>
        <v>Satellitenbetrieb</v>
      </c>
      <c r="F416" s="31" t="str">
        <f t="shared" si="18"/>
        <v>Satellitenbetrieb</v>
      </c>
    </row>
    <row r="417" spans="2:6" x14ac:dyDescent="0.2">
      <c r="B417" s="39" t="s">
        <v>415</v>
      </c>
      <c r="C417" s="31" t="str">
        <f t="shared" si="17"/>
        <v>70070</v>
      </c>
      <c r="D417" s="173">
        <v>6</v>
      </c>
      <c r="E417" s="31" t="str">
        <f>IFERROR(INDEX(spc_Range,_xlfn.AGGREGATE(15,6,(ROW(spc_Range)-ROW($A$68)+1)/(--(SEARCH(Formular!$H$21,spc_Range)&gt;0)),ROW()-ROW($A$68)+1),1),"")</f>
        <v>Satellitenbetrieb am Beispiel des Kleinsatelliten Flying Laptop</v>
      </c>
      <c r="F417" s="31" t="str">
        <f t="shared" si="18"/>
        <v>Satellitenbetrieb am Beispiel des Kleinsatelliten Flying Laptop</v>
      </c>
    </row>
    <row r="418" spans="2:6" x14ac:dyDescent="0.2">
      <c r="B418" s="36" t="s">
        <v>417</v>
      </c>
      <c r="C418" s="31" t="str">
        <f t="shared" si="17"/>
        <v>45110</v>
      </c>
      <c r="D418" s="173">
        <v>3</v>
      </c>
      <c r="E418" s="31" t="str">
        <f>IFERROR(INDEX(spc_Range,_xlfn.AGGREGATE(15,6,(ROW(spc_Range)-ROW($A$68)+1)/(--(SEARCH(Formular!$H$21,spc_Range)&gt;0)),ROW()-ROW($A$68)+1),1),"")</f>
        <v>Satelliteninstrumente (inaktiv)</v>
      </c>
      <c r="F418" s="31" t="str">
        <f t="shared" si="18"/>
        <v>Satelliteninstrumente (inaktiv)</v>
      </c>
    </row>
    <row r="419" spans="2:6" x14ac:dyDescent="0.2">
      <c r="B419" s="36" t="s">
        <v>419</v>
      </c>
      <c r="C419" s="31" t="str">
        <f t="shared" si="17"/>
        <v>60190</v>
      </c>
      <c r="D419" s="173">
        <v>3</v>
      </c>
      <c r="E419" s="31" t="str">
        <f>IFERROR(INDEX(spc_Range,_xlfn.AGGREGATE(15,6,(ROW(spc_Range)-ROW($A$68)+1)/(--(SEARCH(Formular!$H$21,spc_Range)&gt;0)),ROW()-ROW($A$68)+1),1),"")</f>
        <v>Satellite Instruments I</v>
      </c>
      <c r="F419" s="31" t="str">
        <f t="shared" si="18"/>
        <v>Satellite Instruments I</v>
      </c>
    </row>
    <row r="420" spans="2:6" x14ac:dyDescent="0.2">
      <c r="B420" s="36" t="s">
        <v>421</v>
      </c>
      <c r="C420" s="31" t="str">
        <f t="shared" si="17"/>
        <v>60200</v>
      </c>
      <c r="D420" s="173">
        <v>3</v>
      </c>
      <c r="E420" s="31" t="str">
        <f>IFERROR(INDEX(spc_Range,_xlfn.AGGREGATE(15,6,(ROW(spc_Range)-ROW($A$68)+1)/(--(SEARCH(Formular!$H$21,spc_Range)&gt;0)),ROW()-ROW($A$68)+1),1),"")</f>
        <v>Satellite Instruments II</v>
      </c>
      <c r="F420" s="31" t="str">
        <f t="shared" si="18"/>
        <v>Satellite Instruments II</v>
      </c>
    </row>
    <row r="421" spans="2:6" x14ac:dyDescent="0.2">
      <c r="B421" s="36" t="s">
        <v>298</v>
      </c>
      <c r="C421" s="31" t="str">
        <f t="shared" si="17"/>
        <v>45120</v>
      </c>
      <c r="D421" s="173">
        <v>3</v>
      </c>
      <c r="E421" s="31" t="str">
        <f>IFERROR(INDEX(spc_Range,_xlfn.AGGREGATE(15,6,(ROW(spc_Range)-ROW($A$68)+1)/(--(SEARCH(Formular!$H$21,spc_Range)&gt;0)),ROW()-ROW($A$68)+1),1),"")</f>
        <v>Satellitennavigation</v>
      </c>
      <c r="F421" s="31" t="str">
        <f t="shared" si="18"/>
        <v>Satellitennavigation</v>
      </c>
    </row>
    <row r="422" spans="2:6" x14ac:dyDescent="0.2">
      <c r="B422" s="36" t="s">
        <v>423</v>
      </c>
      <c r="C422" s="31" t="str">
        <f t="shared" si="17"/>
        <v>45130</v>
      </c>
      <c r="D422" s="173">
        <v>3</v>
      </c>
      <c r="E422" s="31" t="str">
        <f>IFERROR(INDEX(spc_Range,_xlfn.AGGREGATE(15,6,(ROW(spc_Range)-ROW($A$68)+1)/(--(SEARCH(Formular!$H$21,spc_Range)&gt;0)),ROW()-ROW($A$68)+1),1),"")</f>
        <v>Satellitenregelung</v>
      </c>
      <c r="F422" s="31" t="str">
        <f t="shared" si="18"/>
        <v>Satellitenregelung</v>
      </c>
    </row>
    <row r="423" spans="2:6" x14ac:dyDescent="0.2">
      <c r="B423" s="36" t="s">
        <v>165</v>
      </c>
      <c r="C423" s="31" t="str">
        <f t="shared" si="17"/>
        <v>70060</v>
      </c>
      <c r="D423" s="173">
        <v>3</v>
      </c>
      <c r="E423" s="31" t="str">
        <f>IFERROR(INDEX(spc_Range,_xlfn.AGGREGATE(15,6,(ROW(spc_Range)-ROW($A$68)+1)/(--(SEARCH(Formular!$H$21,spc_Range)&gt;0)),ROW()-ROW($A$68)+1),1),"")</f>
        <v>Simulation verdünnter Gase und Plasmen</v>
      </c>
      <c r="F423" s="31" t="str">
        <f t="shared" si="18"/>
        <v>Simulation verdünnter Gase und Plasmen</v>
      </c>
    </row>
    <row r="424" spans="2:6" x14ac:dyDescent="0.2">
      <c r="B424" s="36" t="s">
        <v>425</v>
      </c>
      <c r="C424" s="31" t="str">
        <f t="shared" si="17"/>
        <v>48700</v>
      </c>
      <c r="D424" s="173">
        <v>3</v>
      </c>
      <c r="E424" s="31" t="str">
        <f>IFERROR(INDEX(spc_Range,_xlfn.AGGREGATE(15,6,(ROW(spc_Range)-ROW($A$68)+1)/(--(SEARCH(Formular!$H$21,spc_Range)&gt;0)),ROW()-ROW($A$68)+1),1),"")</f>
        <v>Space Radiation (Weltraumstrahlung)</v>
      </c>
      <c r="F424" s="31" t="str">
        <f t="shared" si="18"/>
        <v>Space Radiation (Weltraumstrahlung)</v>
      </c>
    </row>
    <row r="425" spans="2:6" x14ac:dyDescent="0.2">
      <c r="B425" s="36" t="s">
        <v>865</v>
      </c>
      <c r="C425" s="31" t="str">
        <f t="shared" si="17"/>
        <v xml:space="preserve">74380 </v>
      </c>
      <c r="D425" s="173">
        <v>3</v>
      </c>
      <c r="E425" s="31" t="str">
        <f>IFERROR(INDEX(spc_Range,_xlfn.AGGREGATE(15,6,(ROW(spc_Range)-ROW($A$68)+1)/(--(SEARCH(Formular!$H$21,spc_Range)&gt;0)),ROW()-ROW($A$68)+1),1),"")</f>
        <v>Space Station Design Workshop</v>
      </c>
      <c r="F425" s="31" t="str">
        <f t="shared" si="18"/>
        <v>Space Station Design Workshop</v>
      </c>
    </row>
    <row r="426" spans="2:6" x14ac:dyDescent="0.2">
      <c r="B426" s="34" t="s">
        <v>859</v>
      </c>
      <c r="C426" s="31" t="str">
        <f t="shared" si="17"/>
        <v>71780</v>
      </c>
      <c r="D426" s="161">
        <v>6</v>
      </c>
      <c r="E426" s="31" t="str">
        <f>IFERROR(INDEX(spc_Range,_xlfn.AGGREGATE(15,6,(ROW(spc_Range)-ROW($A$68)+1)/(--(SEARCH(Formular!$H$21,spc_Range)&gt;0)),ROW()-ROW($A$68)+1),1),"")</f>
        <v>Strukturdynamik (71780)</v>
      </c>
      <c r="F426" s="31" t="str">
        <f t="shared" si="18"/>
        <v>Strukturdynamik (71780)</v>
      </c>
    </row>
    <row r="427" spans="2:6" x14ac:dyDescent="0.2">
      <c r="B427" s="34" t="s">
        <v>13</v>
      </c>
      <c r="C427" s="31" t="str">
        <f t="shared" si="17"/>
        <v>57160</v>
      </c>
      <c r="D427" s="161">
        <v>6</v>
      </c>
      <c r="E427" s="31" t="str">
        <f>IFERROR(INDEX(spc_Range,_xlfn.AGGREGATE(15,6,(ROW(spc_Range)-ROW($A$68)+1)/(--(SEARCH(Formular!$H$21,spc_Range)&gt;0)),ROW()-ROW($A$68)+1),1),"")</f>
        <v>Strukturdynamik</v>
      </c>
      <c r="F427" s="31" t="str">
        <f t="shared" si="18"/>
        <v>Strukturdynamik</v>
      </c>
    </row>
    <row r="428" spans="2:6" x14ac:dyDescent="0.2">
      <c r="B428" s="38" t="s">
        <v>427</v>
      </c>
      <c r="C428" s="31" t="str">
        <f t="shared" si="17"/>
        <v>45260</v>
      </c>
      <c r="D428" s="173">
        <v>6</v>
      </c>
      <c r="E428" s="31" t="str">
        <f>IFERROR(INDEX(spc_Range,_xlfn.AGGREGATE(15,6,(ROW(spc_Range)-ROW($A$68)+1)/(--(SEARCH(Formular!$H$21,spc_Range)&gt;0)),ROW()-ROW($A$68)+1),1),"")</f>
        <v>Systemsimulation und Systemverifikation in der Satellitenentwicklung</v>
      </c>
      <c r="F428" s="31" t="str">
        <f t="shared" si="18"/>
        <v>Systemsimulation und Systemverifikation in der Satellitenentwicklung</v>
      </c>
    </row>
    <row r="429" spans="2:6" x14ac:dyDescent="0.2">
      <c r="B429" s="34" t="s">
        <v>429</v>
      </c>
      <c r="C429" s="31" t="str">
        <f t="shared" si="17"/>
        <v>67490</v>
      </c>
      <c r="D429" s="161">
        <v>3</v>
      </c>
      <c r="E429" s="31" t="str">
        <f>IFERROR(INDEX(spc_Range,_xlfn.AGGREGATE(15,6,(ROW(spc_Range)-ROW($A$68)+1)/(--(SEARCH(Formular!$H$21,spc_Range)&gt;0)),ROW()-ROW($A$68)+1),1),"")</f>
        <v>Unkonventionelle Raumfahrtantriebe</v>
      </c>
      <c r="F429" s="31" t="str">
        <f t="shared" si="18"/>
        <v>Unkonventionelle Raumfahrtantriebe</v>
      </c>
    </row>
    <row r="430" spans="2:6" x14ac:dyDescent="0.2">
      <c r="B430" s="36" t="s">
        <v>431</v>
      </c>
      <c r="C430" s="31" t="str">
        <f t="shared" si="17"/>
        <v>45410</v>
      </c>
      <c r="D430" s="175">
        <v>3</v>
      </c>
      <c r="E430" s="31" t="str">
        <f>IFERROR(INDEX(spc_Range,_xlfn.AGGREGATE(15,6,(ROW(spc_Range)-ROW($A$68)+1)/(--(SEARCH(Formular!$H$21,spc_Range)&gt;0)),ROW()-ROW($A$68)+1),1),"")</f>
        <v xml:space="preserve">Wiedereintrittstechnologie </v>
      </c>
      <c r="F430" s="31" t="str">
        <f t="shared" si="18"/>
        <v xml:space="preserve">Wiedereintrittstechnologie </v>
      </c>
    </row>
    <row r="431" spans="2:6" x14ac:dyDescent="0.2">
      <c r="B431" s="43" t="s">
        <v>545</v>
      </c>
      <c r="C431" s="31" t="str">
        <f t="shared" ref="C431:C454" si="19">IF(ISNA(VLOOKUP($B431,Alle,$C$66,0)),"",VLOOKUP($B431,Alle,$C$66,0))</f>
        <v/>
      </c>
      <c r="D431" s="174"/>
      <c r="E431" s="31" t="str">
        <f>IFERROR(INDEX(spc_Range,_xlfn.AGGREGATE(15,6,(ROW(spc_Range)-ROW($A$68)+1)/(--(SEARCH(Formular!$H$21,spc_Range)&gt;0)),ROW()-ROW($A$68)+1),1),"")</f>
        <v>Z: Ergänzungsmodule</v>
      </c>
      <c r="F431" s="31" t="str">
        <f t="shared" si="18"/>
        <v>Z: Ergänzungsmodule</v>
      </c>
    </row>
    <row r="432" spans="2:6" x14ac:dyDescent="0.2">
      <c r="B432" s="42" t="s">
        <v>447</v>
      </c>
      <c r="C432" s="31" t="str">
        <f t="shared" si="19"/>
        <v>50100</v>
      </c>
      <c r="D432" s="161">
        <v>3</v>
      </c>
      <c r="E432" s="31" t="str">
        <f>IFERROR(INDEX(spc_Range,_xlfn.AGGREGATE(15,6,(ROW(spc_Range)-ROW($A$68)+1)/(--(SEARCH(Formular!$H$21,spc_Range)&gt;0)),ROW()-ROW($A$68)+1),1),"")</f>
        <v>Ähnlichkeitsmechanik im Ingenieurwesen und in der Künstlichen Intelligenz</v>
      </c>
      <c r="F432" s="31" t="str">
        <f t="shared" si="18"/>
        <v>Ähnlichkeitsmechanik im Ingenieurwesen und in der Künstlichen Intelligenz</v>
      </c>
    </row>
    <row r="433" spans="2:6" x14ac:dyDescent="0.2">
      <c r="B433" s="35" t="s">
        <v>448</v>
      </c>
      <c r="C433" s="31" t="str">
        <f t="shared" si="19"/>
        <v>45470</v>
      </c>
      <c r="D433" s="161">
        <v>3</v>
      </c>
      <c r="E433" s="31" t="str">
        <f>IFERROR(INDEX(spc_Range,_xlfn.AGGREGATE(15,6,(ROW(spc_Range)-ROW($A$68)+1)/(--(SEARCH(Formular!$H$21,spc_Range)&gt;0)),ROW()-ROW($A$68)+1),1),"")</f>
        <v>CFD-Anwendungsseminar</v>
      </c>
      <c r="F433" s="31" t="str">
        <f t="shared" si="18"/>
        <v>CFD-Anwendungsseminar</v>
      </c>
    </row>
    <row r="434" spans="2:6" x14ac:dyDescent="0.2">
      <c r="B434" s="35" t="s">
        <v>947</v>
      </c>
      <c r="C434" s="31" t="str">
        <f>IF(ISNA(VLOOKUP($B434,Alle,$C$66,0)),"",VLOOKUP($B434,Alle,$C$66,0))</f>
        <v>104750</v>
      </c>
      <c r="D434" s="161">
        <v>6</v>
      </c>
      <c r="E434" s="31" t="str">
        <f>IFERROR(INDEX(spc_Range,_xlfn.AGGREGATE(15,6,(ROW(spc_Range)-ROW($A$68)+1)/(--(SEARCH(Formular!$H$21,spc_Range)&gt;0)),ROW()-ROW($A$68)+1),1),"")</f>
        <v>Composites modelling and simulation</v>
      </c>
      <c r="F434" s="31" t="str">
        <f t="shared" si="18"/>
        <v>Composites modelling and simulation</v>
      </c>
    </row>
    <row r="435" spans="2:6" x14ac:dyDescent="0.2">
      <c r="B435" s="35" t="s">
        <v>449</v>
      </c>
      <c r="C435" s="31" t="str">
        <f t="shared" si="19"/>
        <v>58950</v>
      </c>
      <c r="D435" s="161">
        <v>6</v>
      </c>
      <c r="E435" s="31" t="str">
        <f>IFERROR(INDEX(spc_Range,_xlfn.AGGREGATE(15,6,(ROW(spc_Range)-ROW($A$68)+1)/(--(SEARCH(Formular!$H$21,spc_Range)&gt;0)),ROW()-ROW($A$68)+1),1),"")</f>
        <v>Composites und Leichtbau für Architekturanwendungen</v>
      </c>
      <c r="F435" s="31" t="str">
        <f t="shared" si="18"/>
        <v>Composites und Leichtbau für Architekturanwendungen</v>
      </c>
    </row>
    <row r="436" spans="2:6" x14ac:dyDescent="0.2">
      <c r="B436" s="32" t="s">
        <v>450</v>
      </c>
      <c r="C436" s="31" t="str">
        <f t="shared" si="19"/>
        <v>44210</v>
      </c>
      <c r="D436" s="161">
        <v>3</v>
      </c>
      <c r="E436" s="31" t="str">
        <f>IFERROR(INDEX(spc_Range,_xlfn.AGGREGATE(15,6,(ROW(spc_Range)-ROW($A$68)+1)/(--(SEARCH(Formular!$H$21,spc_Range)&gt;0)),ROW()-ROW($A$68)+1),1),"")</f>
        <v>Deformationsanalyse</v>
      </c>
      <c r="F436" s="31" t="str">
        <f t="shared" si="18"/>
        <v>Deformationsanalyse</v>
      </c>
    </row>
    <row r="437" spans="2:6" x14ac:dyDescent="0.2">
      <c r="B437" s="32" t="s">
        <v>921</v>
      </c>
      <c r="C437" s="31" t="str">
        <f>IF(ISNA(VLOOKUP($B437,Alle,$C$66,0)),"",VLOOKUP($B437,Alle,$C$66,0))</f>
        <v>102780</v>
      </c>
      <c r="D437" s="161">
        <v>3</v>
      </c>
      <c r="E437" s="31" t="str">
        <f>IFERROR(INDEX(spc_Range,_xlfn.AGGREGATE(15,6,(ROW(spc_Range)-ROW($A$68)+1)/(--(SEARCH(Formular!$H$21,spc_Range)&gt;0)),ROW()-ROW($A$68)+1),1),"")</f>
        <v>Digitale Kompetenz in Forschung und Lehre</v>
      </c>
      <c r="F437" s="31" t="str">
        <f t="shared" si="18"/>
        <v>Digitale Kompetenz in Forschung und Lehre</v>
      </c>
    </row>
    <row r="438" spans="2:6" x14ac:dyDescent="0.2">
      <c r="B438" s="32" t="s">
        <v>962</v>
      </c>
      <c r="C438" s="31" t="str">
        <f>IF(ISNA(VLOOKUP($B438,Alle,$C$66,0)),"",VLOOKUP($B438,Alle,$C$66,0))</f>
        <v>103900</v>
      </c>
      <c r="D438" s="161">
        <v>6</v>
      </c>
      <c r="E438" s="31" t="str">
        <f>IFERROR(INDEX(spc_Range,_xlfn.AGGREGATE(15,6,(ROW(spc_Range)-ROW($A$68)+1)/(--(SEARCH(Formular!$H$21,spc_Range)&gt;0)),ROW()-ROW($A$68)+1),1),"")</f>
        <v>Fundamentals of Motion Biomechanics in Aerospace</v>
      </c>
      <c r="F438" s="31" t="str">
        <f t="shared" si="18"/>
        <v>Fundamentals of Motion Biomechanics in Aerospace</v>
      </c>
    </row>
    <row r="439" spans="2:6" x14ac:dyDescent="0.2">
      <c r="B439" s="32" t="s">
        <v>943</v>
      </c>
      <c r="C439" s="31" t="str">
        <f>IF(ISNA(VLOOKUP($B439,Alle,$C$66,0)),"",VLOOKUP($B439,Alle,$C$66,0))</f>
        <v>102200</v>
      </c>
      <c r="D439" s="161">
        <v>6</v>
      </c>
      <c r="E439" s="31" t="str">
        <f>IFERROR(INDEX(spc_Range,_xlfn.AGGREGATE(15,6,(ROW(spc_Range)-ROW($A$68)+1)/(--(SEARCH(Formular!$H$21,spc_Range)&gt;0)),ROW()-ROW($A$68)+1),1),"")</f>
        <v>Geo-Mobilität</v>
      </c>
      <c r="F439" s="31" t="str">
        <f t="shared" si="18"/>
        <v>Geo-Mobilität</v>
      </c>
    </row>
    <row r="440" spans="2:6" x14ac:dyDescent="0.2">
      <c r="B440" s="33" t="s">
        <v>451</v>
      </c>
      <c r="C440" s="31" t="str">
        <f t="shared" si="19"/>
        <v>44480</v>
      </c>
      <c r="D440" s="161">
        <v>6</v>
      </c>
      <c r="E440" s="31" t="str">
        <f>IFERROR(INDEX(spc_Range,_xlfn.AGGREGATE(15,6,(ROW(spc_Range)-ROW($A$68)+1)/(--(SEARCH(Formular!$H$21,spc_Range)&gt;0)),ROW()-ROW($A$68)+1),1),"")</f>
        <v>Geometrische Überwachung: Messung und Analyse</v>
      </c>
      <c r="F440" s="31" t="str">
        <f t="shared" si="18"/>
        <v>Geometrische Überwachung: Messung und Analyse</v>
      </c>
    </row>
    <row r="441" spans="2:6" x14ac:dyDescent="0.2">
      <c r="B441" s="32" t="s">
        <v>452</v>
      </c>
      <c r="C441" s="31" t="str">
        <f t="shared" si="19"/>
        <v>46510</v>
      </c>
      <c r="D441" s="161">
        <v>3</v>
      </c>
      <c r="E441" s="31" t="str">
        <f>IFERROR(INDEX(spc_Range,_xlfn.AGGREGATE(15,6,(ROW(spc_Range)-ROW($A$68)+1)/(--(SEARCH(Formular!$H$21,spc_Range)&gt;0)),ROW()-ROW($A$68)+1),1),"")</f>
        <v>Industrielle Aerodynamik</v>
      </c>
      <c r="F441" s="31" t="str">
        <f t="shared" si="18"/>
        <v>Industrielle Aerodynamik</v>
      </c>
    </row>
    <row r="442" spans="2:6" x14ac:dyDescent="0.2">
      <c r="B442" s="32" t="s">
        <v>453</v>
      </c>
      <c r="C442" s="31" t="str">
        <f t="shared" si="19"/>
        <v>44570</v>
      </c>
      <c r="D442" s="161">
        <v>3</v>
      </c>
      <c r="E442" s="31" t="str">
        <f>IFERROR(INDEX(spc_Range,_xlfn.AGGREGATE(15,6,(ROW(spc_Range)-ROW($A$68)+1)/(--(SEARCH(Formular!$H$21,spc_Range)&gt;0)),ROW()-ROW($A$68)+1),1),"")</f>
        <v>Industrielle Messtechnik</v>
      </c>
      <c r="F442" s="31" t="str">
        <f t="shared" si="18"/>
        <v>Industrielle Messtechnik</v>
      </c>
    </row>
    <row r="443" spans="2:6" x14ac:dyDescent="0.2">
      <c r="B443" s="32" t="s">
        <v>454</v>
      </c>
      <c r="C443" s="31" t="str">
        <f t="shared" si="19"/>
        <v>71900</v>
      </c>
      <c r="D443" s="161">
        <v>3</v>
      </c>
      <c r="E443" s="31" t="str">
        <f>IFERROR(INDEX(spc_Range,_xlfn.AGGREGATE(15,6,(ROW(spc_Range)-ROW($A$68)+1)/(--(SEARCH(Formular!$H$21,spc_Range)&gt;0)),ROW()-ROW($A$68)+1),1),"")</f>
        <v>Laser und Optoelektronik in der LRT</v>
      </c>
      <c r="F443" s="31" t="str">
        <f t="shared" si="18"/>
        <v>Laser und Optoelektronik in der LRT</v>
      </c>
    </row>
    <row r="444" spans="2:6" x14ac:dyDescent="0.2">
      <c r="B444" s="32" t="s">
        <v>870</v>
      </c>
      <c r="C444" s="31" t="str">
        <f t="shared" si="19"/>
        <v>74320</v>
      </c>
      <c r="D444" s="161">
        <v>3</v>
      </c>
      <c r="E444" s="31" t="str">
        <f>IFERROR(INDEX(spc_Range,_xlfn.AGGREGATE(15,6,(ROW(spc_Range)-ROW($A$68)+1)/(--(SEARCH(Formular!$H$21,spc_Range)&gt;0)),ROW()-ROW($A$68)+1),1),"")</f>
        <v>Mehrgrößenregelung</v>
      </c>
      <c r="F444" s="31" t="str">
        <f t="shared" si="18"/>
        <v>Mehrgrößenregelung</v>
      </c>
    </row>
    <row r="445" spans="2:6" x14ac:dyDescent="0.2">
      <c r="B445" s="32" t="s">
        <v>979</v>
      </c>
      <c r="C445" s="31">
        <f>IF(ISNA(VLOOKUP($B445,Alle,$C$66,0)),"",VLOOKUP($B445,Alle,$C$66,0))</f>
        <v>105420</v>
      </c>
      <c r="D445" s="161">
        <v>3</v>
      </c>
      <c r="E445" s="31" t="str">
        <f>IFERROR(INDEX(spc_Range,_xlfn.AGGREGATE(15,6,(ROW(spc_Range)-ROW($A$68)+1)/(--(SEARCH(Formular!$H$21,spc_Range)&gt;0)),ROW()-ROW($A$68)+1),1),"")</f>
        <v>Model Order reduction methods for linear systemseare Systeme</v>
      </c>
      <c r="F445" s="31" t="str">
        <f t="shared" si="18"/>
        <v>Model Order reduction methods for linear systemseare Systeme</v>
      </c>
    </row>
    <row r="446" spans="2:6" x14ac:dyDescent="0.2">
      <c r="B446" s="32" t="s">
        <v>455</v>
      </c>
      <c r="C446" s="31" t="str">
        <f t="shared" si="19"/>
        <v>58410</v>
      </c>
      <c r="D446" s="161">
        <v>3</v>
      </c>
      <c r="E446" s="31" t="str">
        <f>IFERROR(INDEX(spc_Range,_xlfn.AGGREGATE(15,6,(ROW(spc_Range)-ROW($A$68)+1)/(--(SEARCH(Formular!$H$21,spc_Range)&gt;0)),ROW()-ROW($A$68)+1),1),"")</f>
        <v>Nachhaltige Energie- und Verkehrssysteme</v>
      </c>
      <c r="F446" s="31" t="str">
        <f t="shared" si="18"/>
        <v>Nachhaltige Energie- und Verkehrssysteme</v>
      </c>
    </row>
    <row r="447" spans="2:6" x14ac:dyDescent="0.2">
      <c r="B447" s="32" t="s">
        <v>973</v>
      </c>
      <c r="C447" s="31" t="str">
        <f>IF(ISNA(VLOOKUP($B447,Alle,$C$66,0)),"",VLOOKUP($B447,Alle,$C$66,0))</f>
        <v>105890</v>
      </c>
      <c r="D447" s="161">
        <v>3</v>
      </c>
      <c r="E447" s="31" t="str">
        <f>IFERROR(INDEX(spc_Range,_xlfn.AGGREGATE(15,6,(ROW(spc_Range)-ROW($A$68)+1)/(--(SEARCH(Formular!$H$21,spc_Range)&gt;0)),ROW()-ROW($A$68)+1),1),"")</f>
        <v>Nachhaltigkeit und Verantwortung in der Luft- und Raumfahrt</v>
      </c>
      <c r="F447" s="31" t="str">
        <f t="shared" si="18"/>
        <v>Nachhaltigkeit und Verantwortung in der Luft- und Raumfahrt</v>
      </c>
    </row>
    <row r="448" spans="2:6" x14ac:dyDescent="0.2">
      <c r="B448" s="34" t="s">
        <v>456</v>
      </c>
      <c r="C448" s="31" t="str">
        <f t="shared" si="19"/>
        <v>72170</v>
      </c>
      <c r="D448" s="161">
        <v>3</v>
      </c>
      <c r="E448" s="31" t="str">
        <f>IFERROR(INDEX(spc_Range,_xlfn.AGGREGATE(15,6,(ROW(spc_Range)-ROW($A$68)+1)/(--(SEARCH(Formular!$H$21,spc_Range)&gt;0)),ROW()-ROW($A$68)+1),1),"")</f>
        <v xml:space="preserve">Regelung von Windenergieanlagen und Windparks </v>
      </c>
      <c r="F448" s="31" t="str">
        <f t="shared" si="18"/>
        <v xml:space="preserve">Regelung von Windenergieanlagen und Windparks </v>
      </c>
    </row>
    <row r="449" spans="1:6" x14ac:dyDescent="0.2">
      <c r="B449" s="34" t="s">
        <v>931</v>
      </c>
      <c r="C449" s="31" t="str">
        <f>IF(ISNA(VLOOKUP($B449,Alle,$C$66,0)),"",VLOOKUP($B449,Alle,$C$66,0))</f>
        <v>56310</v>
      </c>
      <c r="D449" s="161">
        <v>3</v>
      </c>
      <c r="E449" s="31" t="str">
        <f>IFERROR(INDEX(spc_Range,_xlfn.AGGREGATE(15,6,(ROW(spc_Range)-ROW($A$68)+1)/(--(SEARCH(Formular!$H$21,spc_Range)&gt;0)),ROW()-ROW($A$68)+1),1),"")</f>
        <v>Simulation in der Kunststoffverarbeitung</v>
      </c>
      <c r="F449" s="31" t="str">
        <f t="shared" si="18"/>
        <v>Simulation in der Kunststoffverarbeitung</v>
      </c>
    </row>
    <row r="450" spans="1:6" x14ac:dyDescent="0.2">
      <c r="B450" s="34" t="s">
        <v>939</v>
      </c>
      <c r="C450" s="31" t="str">
        <f>IF(ISNA(VLOOKUP($B450,Alle,$C$66,0)),"",VLOOKUP($B450,Alle,$C$66,0))</f>
        <v>104770</v>
      </c>
      <c r="D450" s="161">
        <v>3</v>
      </c>
      <c r="E450" s="31" t="str">
        <f>IFERROR(INDEX(spc_Range,_xlfn.AGGREGATE(15,6,(ROW(spc_Range)-ROW($A$68)+1)/(--(SEARCH(Formular!$H$21,spc_Range)&gt;0)),ROW()-ROW($A$68)+1),1),"")</f>
        <v>Selected Chapters in Data Processing: Microstructure Analysis and Synthesis</v>
      </c>
      <c r="F450" s="31" t="str">
        <f t="shared" si="18"/>
        <v>Selected Chapters in Data Processing: Microstructure Analysis and Synthesis</v>
      </c>
    </row>
    <row r="451" spans="1:6" x14ac:dyDescent="0.2">
      <c r="B451" s="32" t="s">
        <v>457</v>
      </c>
      <c r="C451" s="31" t="str">
        <f t="shared" si="19"/>
        <v>71910</v>
      </c>
      <c r="D451" s="161">
        <v>3</v>
      </c>
      <c r="E451" s="31" t="str">
        <f>IFERROR(INDEX(spc_Range,_xlfn.AGGREGATE(15,6,(ROW(spc_Range)-ROW($A$68)+1)/(--(SEARCH(Formular!$H$21,spc_Range)&gt;0)),ROW()-ROW($A$68)+1),1),"")</f>
        <v>Seminar zu Mehrphasenströmungen</v>
      </c>
      <c r="F451" s="31" t="str">
        <f t="shared" si="18"/>
        <v>Seminar zu Mehrphasenströmungen</v>
      </c>
    </row>
    <row r="452" spans="1:6" x14ac:dyDescent="0.2">
      <c r="B452" s="32" t="s">
        <v>951</v>
      </c>
      <c r="C452" s="31" t="str">
        <f>IF(ISNA(VLOOKUP($B452,Alle,$C$66,0)),"",VLOOKUP($B452,Alle,$C$66,0))</f>
        <v>104840</v>
      </c>
      <c r="D452" s="161">
        <v>3</v>
      </c>
      <c r="E452" s="31" t="str">
        <f>IFERROR(INDEX(spc_Range,_xlfn.AGGREGATE(15,6,(ROW(spc_Range)-ROW($A$68)+1)/(--(SEARCH(Formular!$H$21,spc_Range)&gt;0)),ROW()-ROW($A$68)+1),1),"")</f>
        <v>Systemtheoretische Methoden der Flugregelung</v>
      </c>
      <c r="F452" s="31" t="str">
        <f t="shared" ref="F452:F454" si="20">INDEX(spc_All,_xlfn.AGGREGATE(15,6,1/((COUNTIF(spc_Spz1,spc_All)=0)*(COUNTIF(spc_Spz2,spc_All)=0)*(COUNTIF(spc_Ergänzung,spc_All)=0)*(COUNTIF(spc_WahPfli,spc_All)=0))*(ROW(spc_All)-ROW($A$68)+1),ROW(A385)))</f>
        <v>Systemtheoretische Methoden der Flugregelung</v>
      </c>
    </row>
    <row r="453" spans="1:6" x14ac:dyDescent="0.2">
      <c r="B453" s="34" t="s">
        <v>458</v>
      </c>
      <c r="C453" s="31" t="str">
        <f t="shared" si="19"/>
        <v>51630</v>
      </c>
      <c r="D453" s="161">
        <v>3</v>
      </c>
      <c r="E453" s="31" t="str">
        <f>IFERROR(INDEX(spc_Range,_xlfn.AGGREGATE(15,6,(ROW(spc_Range)-ROW($A$68)+1)/(--(SEARCH(Formular!$H$21,spc_Range)&gt;0)),ROW()-ROW($A$68)+1),1),"")</f>
        <v>Umweltaerodynamik</v>
      </c>
      <c r="F453" s="31" t="str">
        <f t="shared" si="20"/>
        <v>Umweltaerodynamik</v>
      </c>
    </row>
    <row r="454" spans="1:6" x14ac:dyDescent="0.2">
      <c r="B454" s="33" t="s">
        <v>459</v>
      </c>
      <c r="C454" s="31" t="str">
        <f t="shared" si="19"/>
        <v>29150</v>
      </c>
      <c r="D454" s="174">
        <v>6</v>
      </c>
      <c r="E454" s="31" t="str">
        <f>IFERROR(INDEX(spc_Range,_xlfn.AGGREGATE(15,6,(ROW(spc_Range)-ROW($A$68)+1)/(--(SEARCH(Formular!$H$21,spc_Range)&gt;0)),ROW()-ROW($A$68)+1),1),"")</f>
        <v>Windenergie 2 – Planung und Betrieb von Windparks</v>
      </c>
      <c r="F454" s="31" t="str">
        <f t="shared" si="20"/>
        <v>Windenergie 2 – Planung und Betrieb von Windparks</v>
      </c>
    </row>
    <row r="456" spans="1:6" x14ac:dyDescent="0.2">
      <c r="A456" s="203" t="s">
        <v>862</v>
      </c>
    </row>
    <row r="457" spans="1:6" x14ac:dyDescent="0.2">
      <c r="B457" s="177" t="s">
        <v>516</v>
      </c>
      <c r="C457" s="176" t="s">
        <v>873</v>
      </c>
      <c r="D457" s="18" t="s">
        <v>40</v>
      </c>
    </row>
    <row r="458" spans="1:6" x14ac:dyDescent="0.2">
      <c r="B458" s="157" t="s">
        <v>218</v>
      </c>
      <c r="C458" s="155" t="s">
        <v>697</v>
      </c>
      <c r="D458" s="18" t="s">
        <v>217</v>
      </c>
    </row>
    <row r="459" spans="1:6" x14ac:dyDescent="0.2">
      <c r="B459" s="153" t="s">
        <v>32</v>
      </c>
      <c r="C459" s="155" t="s">
        <v>594</v>
      </c>
      <c r="D459" s="18" t="s">
        <v>41</v>
      </c>
    </row>
    <row r="460" spans="1:6" x14ac:dyDescent="0.2">
      <c r="B460" s="158" t="s">
        <v>256</v>
      </c>
      <c r="C460" s="155" t="s">
        <v>717</v>
      </c>
      <c r="D460" s="18" t="s">
        <v>255</v>
      </c>
    </row>
    <row r="461" spans="1:6" x14ac:dyDescent="0.2">
      <c r="B461" s="157" t="s">
        <v>8</v>
      </c>
      <c r="C461" s="155" t="s">
        <v>584</v>
      </c>
      <c r="D461" s="18" t="s">
        <v>113</v>
      </c>
    </row>
    <row r="462" spans="1:6" x14ac:dyDescent="0.2">
      <c r="B462" s="157" t="s">
        <v>302</v>
      </c>
      <c r="C462" s="155" t="s">
        <v>740</v>
      </c>
      <c r="D462" s="18" t="s">
        <v>301</v>
      </c>
    </row>
    <row r="463" spans="1:6" x14ac:dyDescent="0.2">
      <c r="B463" s="154" t="s">
        <v>24</v>
      </c>
      <c r="C463" s="201" t="s">
        <v>595</v>
      </c>
      <c r="D463" s="18" t="s">
        <v>42</v>
      </c>
    </row>
    <row r="464" spans="1:6" x14ac:dyDescent="0.2">
      <c r="B464" s="202" t="s">
        <v>505</v>
      </c>
      <c r="C464" s="155" t="s">
        <v>596</v>
      </c>
      <c r="D464" s="18" t="s">
        <v>43</v>
      </c>
    </row>
    <row r="465" spans="2:4" x14ac:dyDescent="0.2">
      <c r="B465" s="164" t="s">
        <v>447</v>
      </c>
      <c r="C465" s="155" t="s">
        <v>818</v>
      </c>
      <c r="D465" s="18" t="s">
        <v>434</v>
      </c>
    </row>
    <row r="466" spans="2:4" x14ac:dyDescent="0.2">
      <c r="B466" s="153" t="s">
        <v>964</v>
      </c>
      <c r="C466" s="155" t="s">
        <v>762</v>
      </c>
      <c r="D466" s="18" t="s">
        <v>339</v>
      </c>
    </row>
    <row r="467" spans="2:4" x14ac:dyDescent="0.2">
      <c r="B467" s="157" t="s">
        <v>125</v>
      </c>
      <c r="C467" s="155" t="s">
        <v>642</v>
      </c>
      <c r="D467" s="18" t="s">
        <v>124</v>
      </c>
    </row>
    <row r="468" spans="2:4" x14ac:dyDescent="0.2">
      <c r="B468" s="158" t="s">
        <v>45</v>
      </c>
      <c r="C468" s="155" t="s">
        <v>597</v>
      </c>
      <c r="D468" s="18" t="s">
        <v>44</v>
      </c>
    </row>
    <row r="469" spans="2:4" x14ac:dyDescent="0.2">
      <c r="B469" s="153" t="s">
        <v>38</v>
      </c>
      <c r="C469" s="155" t="s">
        <v>598</v>
      </c>
      <c r="D469" s="18" t="s">
        <v>48</v>
      </c>
    </row>
    <row r="470" spans="2:4" x14ac:dyDescent="0.2">
      <c r="B470" s="158" t="s">
        <v>9</v>
      </c>
      <c r="C470" s="162" t="s">
        <v>585</v>
      </c>
      <c r="D470" s="18" t="s">
        <v>46</v>
      </c>
    </row>
    <row r="471" spans="2:4" x14ac:dyDescent="0.2">
      <c r="B471" s="157" t="s">
        <v>258</v>
      </c>
      <c r="C471" s="162" t="s">
        <v>718</v>
      </c>
      <c r="D471" s="18" t="s">
        <v>257</v>
      </c>
    </row>
    <row r="472" spans="2:4" x14ac:dyDescent="0.2">
      <c r="B472" s="157" t="s">
        <v>260</v>
      </c>
      <c r="C472" s="162" t="s">
        <v>719</v>
      </c>
      <c r="D472" s="18" t="s">
        <v>259</v>
      </c>
    </row>
    <row r="473" spans="2:4" x14ac:dyDescent="0.2">
      <c r="B473" s="157" t="s">
        <v>262</v>
      </c>
      <c r="C473" s="162" t="s">
        <v>720</v>
      </c>
      <c r="D473" s="18" t="s">
        <v>261</v>
      </c>
    </row>
    <row r="474" spans="2:4" x14ac:dyDescent="0.2">
      <c r="B474" s="157" t="s">
        <v>127</v>
      </c>
      <c r="C474" s="162" t="s">
        <v>643</v>
      </c>
      <c r="D474" s="18" t="s">
        <v>126</v>
      </c>
    </row>
    <row r="475" spans="2:4" x14ac:dyDescent="0.2">
      <c r="B475" s="153" t="s">
        <v>371</v>
      </c>
      <c r="C475" s="162" t="s">
        <v>783</v>
      </c>
      <c r="D475" s="18" t="s">
        <v>370</v>
      </c>
    </row>
    <row r="476" spans="2:4" x14ac:dyDescent="0.2">
      <c r="B476" s="153" t="s">
        <v>926</v>
      </c>
      <c r="C476" s="162" t="s">
        <v>966</v>
      </c>
    </row>
    <row r="477" spans="2:4" x14ac:dyDescent="0.2">
      <c r="B477" s="157" t="s">
        <v>176</v>
      </c>
      <c r="C477" s="162" t="s">
        <v>673</v>
      </c>
      <c r="D477" s="18" t="s">
        <v>175</v>
      </c>
    </row>
    <row r="478" spans="2:4" x14ac:dyDescent="0.2">
      <c r="B478" s="153" t="s">
        <v>304</v>
      </c>
      <c r="C478" s="162" t="s">
        <v>741</v>
      </c>
      <c r="D478" s="18" t="s">
        <v>303</v>
      </c>
    </row>
    <row r="479" spans="2:4" x14ac:dyDescent="0.2">
      <c r="B479" s="153" t="s">
        <v>781</v>
      </c>
      <c r="C479" s="162" t="s">
        <v>784</v>
      </c>
      <c r="D479" s="18" t="s">
        <v>372</v>
      </c>
    </row>
    <row r="480" spans="2:4" x14ac:dyDescent="0.2">
      <c r="B480" s="158" t="s">
        <v>477</v>
      </c>
      <c r="C480" s="162" t="s">
        <v>831</v>
      </c>
      <c r="D480" s="18" t="s">
        <v>461</v>
      </c>
    </row>
    <row r="481" spans="2:4" x14ac:dyDescent="0.2">
      <c r="B481" s="158" t="s">
        <v>374</v>
      </c>
      <c r="C481" s="162" t="s">
        <v>785</v>
      </c>
      <c r="D481" s="18" t="s">
        <v>373</v>
      </c>
    </row>
    <row r="482" spans="2:4" x14ac:dyDescent="0.2">
      <c r="B482" s="157" t="s">
        <v>270</v>
      </c>
      <c r="C482" s="162" t="s">
        <v>724</v>
      </c>
      <c r="D482" s="18" t="s">
        <v>269</v>
      </c>
    </row>
    <row r="483" spans="2:4" x14ac:dyDescent="0.2">
      <c r="B483" s="153" t="s">
        <v>376</v>
      </c>
      <c r="C483" s="162" t="s">
        <v>786</v>
      </c>
      <c r="D483" s="18" t="s">
        <v>375</v>
      </c>
    </row>
    <row r="484" spans="2:4" x14ac:dyDescent="0.2">
      <c r="B484" s="158" t="s">
        <v>696</v>
      </c>
      <c r="C484" s="162" t="s">
        <v>698</v>
      </c>
      <c r="D484" s="18" t="s">
        <v>219</v>
      </c>
    </row>
    <row r="485" spans="2:4" x14ac:dyDescent="0.2">
      <c r="B485" s="158" t="s">
        <v>955</v>
      </c>
      <c r="C485" s="162" t="s">
        <v>956</v>
      </c>
    </row>
    <row r="486" spans="2:4" x14ac:dyDescent="0.2">
      <c r="B486" s="158" t="s">
        <v>891</v>
      </c>
      <c r="C486" s="162" t="s">
        <v>892</v>
      </c>
      <c r="D486" s="18">
        <v>60400409</v>
      </c>
    </row>
    <row r="487" spans="2:4" x14ac:dyDescent="0.2">
      <c r="B487" s="158" t="s">
        <v>758</v>
      </c>
      <c r="C487" s="162" t="s">
        <v>763</v>
      </c>
      <c r="D487" s="18" t="s">
        <v>340</v>
      </c>
    </row>
    <row r="488" spans="2:4" x14ac:dyDescent="0.2">
      <c r="B488" s="158" t="s">
        <v>341</v>
      </c>
      <c r="C488" s="162" t="s">
        <v>764</v>
      </c>
      <c r="D488" s="18" t="s">
        <v>340</v>
      </c>
    </row>
    <row r="489" spans="2:4" x14ac:dyDescent="0.2">
      <c r="B489" s="157" t="s">
        <v>221</v>
      </c>
      <c r="C489" s="162" t="s">
        <v>699</v>
      </c>
      <c r="D489" s="18" t="s">
        <v>220</v>
      </c>
    </row>
    <row r="490" spans="2:4" x14ac:dyDescent="0.2">
      <c r="B490" s="158" t="s">
        <v>448</v>
      </c>
      <c r="C490" s="162" t="s">
        <v>819</v>
      </c>
      <c r="D490" s="18" t="s">
        <v>435</v>
      </c>
    </row>
    <row r="491" spans="2:4" x14ac:dyDescent="0.2">
      <c r="B491" s="158" t="s">
        <v>882</v>
      </c>
      <c r="C491" s="162" t="s">
        <v>883</v>
      </c>
      <c r="D491" s="18">
        <v>60100118</v>
      </c>
    </row>
    <row r="492" spans="2:4" x14ac:dyDescent="0.2">
      <c r="B492" s="158" t="s">
        <v>28</v>
      </c>
      <c r="C492" s="162" t="s">
        <v>645</v>
      </c>
      <c r="D492" s="18" t="s">
        <v>130</v>
      </c>
    </row>
    <row r="493" spans="2:4" x14ac:dyDescent="0.2">
      <c r="B493" s="158" t="s">
        <v>378</v>
      </c>
      <c r="C493" s="162" t="s">
        <v>787</v>
      </c>
      <c r="D493" s="18" t="s">
        <v>377</v>
      </c>
    </row>
    <row r="494" spans="2:4" x14ac:dyDescent="0.2">
      <c r="B494" s="159" t="s">
        <v>981</v>
      </c>
      <c r="C494" s="162" t="s">
        <v>788</v>
      </c>
      <c r="D494" s="18" t="s">
        <v>379</v>
      </c>
    </row>
    <row r="495" spans="2:4" x14ac:dyDescent="0.2">
      <c r="B495" s="158" t="s">
        <v>478</v>
      </c>
      <c r="C495" s="162" t="s">
        <v>832</v>
      </c>
      <c r="D495" s="18" t="s">
        <v>462</v>
      </c>
    </row>
    <row r="496" spans="2:4" x14ac:dyDescent="0.2">
      <c r="B496" s="157" t="s">
        <v>949</v>
      </c>
      <c r="C496" s="162" t="s">
        <v>700</v>
      </c>
      <c r="D496" s="18" t="s">
        <v>222</v>
      </c>
    </row>
    <row r="497" spans="2:4" x14ac:dyDescent="0.2">
      <c r="B497" s="157" t="s">
        <v>947</v>
      </c>
      <c r="C497" s="162" t="s">
        <v>948</v>
      </c>
    </row>
    <row r="498" spans="2:4" x14ac:dyDescent="0.2">
      <c r="B498" s="158" t="s">
        <v>449</v>
      </c>
      <c r="C498" s="162" t="s">
        <v>820</v>
      </c>
      <c r="D498" s="18" t="s">
        <v>436</v>
      </c>
    </row>
    <row r="499" spans="2:4" x14ac:dyDescent="0.2">
      <c r="B499" s="158" t="s">
        <v>884</v>
      </c>
      <c r="C499" s="162" t="s">
        <v>879</v>
      </c>
      <c r="D499" s="18">
        <v>21020016</v>
      </c>
    </row>
    <row r="500" spans="2:4" x14ac:dyDescent="0.2">
      <c r="B500" s="158" t="s">
        <v>980</v>
      </c>
      <c r="C500" s="162" t="s">
        <v>912</v>
      </c>
      <c r="D500" s="206" t="s">
        <v>913</v>
      </c>
    </row>
    <row r="501" spans="2:4" x14ac:dyDescent="0.2">
      <c r="B501" s="157" t="s">
        <v>450</v>
      </c>
      <c r="C501" s="162" t="s">
        <v>821</v>
      </c>
      <c r="D501" s="18" t="s">
        <v>437</v>
      </c>
    </row>
    <row r="502" spans="2:4" x14ac:dyDescent="0.2">
      <c r="B502" s="157" t="s">
        <v>132</v>
      </c>
      <c r="C502" s="155" t="s">
        <v>646</v>
      </c>
      <c r="D502" s="18" t="s">
        <v>131</v>
      </c>
    </row>
    <row r="503" spans="2:4" x14ac:dyDescent="0.2">
      <c r="B503" s="157" t="s">
        <v>178</v>
      </c>
      <c r="C503" s="162" t="s">
        <v>674</v>
      </c>
      <c r="D503" s="18" t="s">
        <v>177</v>
      </c>
    </row>
    <row r="504" spans="2:4" x14ac:dyDescent="0.2">
      <c r="B504" s="157" t="s">
        <v>921</v>
      </c>
      <c r="C504" s="162" t="s">
        <v>922</v>
      </c>
    </row>
    <row r="505" spans="2:4" x14ac:dyDescent="0.2">
      <c r="B505" s="157" t="s">
        <v>290</v>
      </c>
      <c r="C505" s="162" t="s">
        <v>734</v>
      </c>
      <c r="D505" s="18" t="s">
        <v>289</v>
      </c>
    </row>
    <row r="506" spans="2:4" x14ac:dyDescent="0.2">
      <c r="B506" s="157" t="s">
        <v>134</v>
      </c>
      <c r="C506" s="162" t="s">
        <v>647</v>
      </c>
      <c r="D506" s="18" t="s">
        <v>133</v>
      </c>
    </row>
    <row r="507" spans="2:4" x14ac:dyDescent="0.2">
      <c r="B507" s="157" t="s">
        <v>180</v>
      </c>
      <c r="C507" s="162" t="s">
        <v>675</v>
      </c>
      <c r="D507" s="18" t="s">
        <v>179</v>
      </c>
    </row>
    <row r="508" spans="2:4" x14ac:dyDescent="0.2">
      <c r="B508" s="157" t="s">
        <v>33</v>
      </c>
      <c r="C508" s="162" t="s">
        <v>599</v>
      </c>
      <c r="D508" s="18" t="s">
        <v>49</v>
      </c>
    </row>
    <row r="509" spans="2:4" x14ac:dyDescent="0.2">
      <c r="B509" s="158" t="s">
        <v>136</v>
      </c>
      <c r="C509" s="155" t="s">
        <v>648</v>
      </c>
      <c r="D509" s="18" t="s">
        <v>135</v>
      </c>
    </row>
    <row r="510" spans="2:4" x14ac:dyDescent="0.2">
      <c r="B510" s="157" t="s">
        <v>182</v>
      </c>
      <c r="C510" s="162" t="s">
        <v>676</v>
      </c>
      <c r="D510" s="18" t="s">
        <v>181</v>
      </c>
    </row>
    <row r="511" spans="2:4" x14ac:dyDescent="0.2">
      <c r="B511" s="158" t="s">
        <v>51</v>
      </c>
      <c r="C511" s="162" t="s">
        <v>600</v>
      </c>
      <c r="D511" s="18" t="s">
        <v>50</v>
      </c>
    </row>
    <row r="512" spans="2:4" x14ac:dyDescent="0.2">
      <c r="B512" s="159" t="s">
        <v>381</v>
      </c>
      <c r="C512" s="162" t="s">
        <v>789</v>
      </c>
      <c r="D512" s="18" t="s">
        <v>380</v>
      </c>
    </row>
    <row r="513" spans="2:4" x14ac:dyDescent="0.2">
      <c r="B513" s="157" t="s">
        <v>53</v>
      </c>
      <c r="C513" s="155" t="s">
        <v>601</v>
      </c>
      <c r="D513" s="18" t="s">
        <v>52</v>
      </c>
    </row>
    <row r="514" spans="2:4" x14ac:dyDescent="0.2">
      <c r="B514" s="157" t="s">
        <v>306</v>
      </c>
      <c r="C514" s="155" t="s">
        <v>742</v>
      </c>
      <c r="D514" s="18" t="s">
        <v>305</v>
      </c>
    </row>
    <row r="515" spans="2:4" x14ac:dyDescent="0.2">
      <c r="B515" s="159" t="s">
        <v>55</v>
      </c>
      <c r="C515" s="155" t="s">
        <v>602</v>
      </c>
      <c r="D515" s="18" t="s">
        <v>54</v>
      </c>
    </row>
    <row r="516" spans="2:4" x14ac:dyDescent="0.2">
      <c r="B516" s="158" t="s">
        <v>479</v>
      </c>
      <c r="C516" s="155" t="s">
        <v>833</v>
      </c>
      <c r="D516" s="18" t="s">
        <v>463</v>
      </c>
    </row>
    <row r="517" spans="2:4" x14ac:dyDescent="0.2">
      <c r="B517" s="158" t="s">
        <v>138</v>
      </c>
      <c r="C517" s="155" t="s">
        <v>649</v>
      </c>
      <c r="D517" s="18" t="s">
        <v>137</v>
      </c>
    </row>
    <row r="518" spans="2:4" x14ac:dyDescent="0.2">
      <c r="B518" s="153" t="s">
        <v>34</v>
      </c>
      <c r="C518" s="155" t="s">
        <v>603</v>
      </c>
      <c r="D518" s="18" t="s">
        <v>56</v>
      </c>
    </row>
    <row r="519" spans="2:4" x14ac:dyDescent="0.2">
      <c r="B519" s="158" t="s">
        <v>58</v>
      </c>
      <c r="C519" s="155" t="s">
        <v>604</v>
      </c>
      <c r="D519" s="18" t="s">
        <v>57</v>
      </c>
    </row>
    <row r="520" spans="2:4" x14ac:dyDescent="0.2">
      <c r="B520" s="157" t="s">
        <v>864</v>
      </c>
      <c r="C520" s="155" t="s">
        <v>790</v>
      </c>
      <c r="D520" s="18" t="s">
        <v>382</v>
      </c>
    </row>
    <row r="521" spans="2:4" x14ac:dyDescent="0.2">
      <c r="B521" s="158" t="s">
        <v>927</v>
      </c>
      <c r="C521" s="198">
        <v>67430</v>
      </c>
      <c r="D521" s="18" t="s">
        <v>384</v>
      </c>
    </row>
    <row r="522" spans="2:4" x14ac:dyDescent="0.2">
      <c r="B522" s="159" t="s">
        <v>386</v>
      </c>
      <c r="C522" s="155" t="s">
        <v>791</v>
      </c>
      <c r="D522" s="18" t="s">
        <v>385</v>
      </c>
    </row>
    <row r="523" spans="2:4" x14ac:dyDescent="0.2">
      <c r="B523" s="157" t="s">
        <v>563</v>
      </c>
      <c r="C523" s="155" t="s">
        <v>765</v>
      </c>
      <c r="D523" s="18" t="s">
        <v>564</v>
      </c>
    </row>
    <row r="524" spans="2:4" x14ac:dyDescent="0.2">
      <c r="B524" s="158" t="s">
        <v>480</v>
      </c>
      <c r="C524" s="155" t="s">
        <v>834</v>
      </c>
      <c r="D524" s="18" t="s">
        <v>464</v>
      </c>
    </row>
    <row r="525" spans="2:4" x14ac:dyDescent="0.2">
      <c r="B525" s="157" t="s">
        <v>274</v>
      </c>
      <c r="C525" s="155" t="s">
        <v>726</v>
      </c>
      <c r="D525" s="18" t="s">
        <v>273</v>
      </c>
    </row>
    <row r="526" spans="2:4" x14ac:dyDescent="0.2">
      <c r="B526" s="157" t="s">
        <v>225</v>
      </c>
      <c r="C526" s="155" t="s">
        <v>701</v>
      </c>
      <c r="D526" s="18" t="s">
        <v>224</v>
      </c>
    </row>
    <row r="527" spans="2:4" x14ac:dyDescent="0.2">
      <c r="B527" s="159" t="s">
        <v>388</v>
      </c>
      <c r="C527" s="155" t="s">
        <v>792</v>
      </c>
      <c r="D527" s="18" t="s">
        <v>387</v>
      </c>
    </row>
    <row r="528" spans="2:4" x14ac:dyDescent="0.2">
      <c r="B528" s="159" t="s">
        <v>390</v>
      </c>
      <c r="C528" s="155" t="s">
        <v>793</v>
      </c>
      <c r="D528" s="18" t="s">
        <v>389</v>
      </c>
    </row>
    <row r="529" spans="2:4" x14ac:dyDescent="0.2">
      <c r="B529" s="158" t="s">
        <v>640</v>
      </c>
      <c r="C529" s="155" t="s">
        <v>650</v>
      </c>
      <c r="D529" s="18" t="s">
        <v>139</v>
      </c>
    </row>
    <row r="530" spans="2:4" x14ac:dyDescent="0.2">
      <c r="B530" s="153" t="s">
        <v>392</v>
      </c>
      <c r="C530" s="155" t="s">
        <v>794</v>
      </c>
      <c r="D530" s="18" t="s">
        <v>391</v>
      </c>
    </row>
    <row r="531" spans="2:4" x14ac:dyDescent="0.2">
      <c r="B531" s="153" t="s">
        <v>904</v>
      </c>
      <c r="C531" s="155" t="s">
        <v>905</v>
      </c>
      <c r="D531" s="18">
        <v>60600130</v>
      </c>
    </row>
    <row r="532" spans="2:4" x14ac:dyDescent="0.2">
      <c r="B532" s="158" t="s">
        <v>227</v>
      </c>
      <c r="C532" s="155" t="s">
        <v>702</v>
      </c>
      <c r="D532" s="18" t="s">
        <v>226</v>
      </c>
    </row>
    <row r="533" spans="2:4" x14ac:dyDescent="0.2">
      <c r="B533" s="158" t="s">
        <v>969</v>
      </c>
      <c r="C533" s="155" t="s">
        <v>968</v>
      </c>
    </row>
    <row r="534" spans="2:4" x14ac:dyDescent="0.2">
      <c r="B534" s="153" t="s">
        <v>897</v>
      </c>
      <c r="C534" s="155" t="s">
        <v>795</v>
      </c>
      <c r="D534" s="18" t="s">
        <v>393</v>
      </c>
    </row>
    <row r="535" spans="2:4" x14ac:dyDescent="0.2">
      <c r="B535" s="153" t="s">
        <v>885</v>
      </c>
      <c r="C535" s="155" t="s">
        <v>886</v>
      </c>
    </row>
    <row r="536" spans="2:4" x14ac:dyDescent="0.2">
      <c r="B536" s="159" t="s">
        <v>343</v>
      </c>
      <c r="C536" s="155" t="s">
        <v>766</v>
      </c>
      <c r="D536" s="18" t="s">
        <v>342</v>
      </c>
    </row>
    <row r="537" spans="2:4" x14ac:dyDescent="0.2">
      <c r="B537" s="158" t="s">
        <v>933</v>
      </c>
      <c r="C537" s="155" t="s">
        <v>605</v>
      </c>
      <c r="D537" s="18" t="s">
        <v>59</v>
      </c>
    </row>
    <row r="538" spans="2:4" x14ac:dyDescent="0.2">
      <c r="B538" s="158" t="s">
        <v>934</v>
      </c>
      <c r="C538" s="155" t="s">
        <v>606</v>
      </c>
      <c r="D538" s="18" t="s">
        <v>60</v>
      </c>
    </row>
    <row r="539" spans="2:4" x14ac:dyDescent="0.2">
      <c r="B539" s="157" t="s">
        <v>641</v>
      </c>
      <c r="C539" s="162" t="s">
        <v>651</v>
      </c>
      <c r="D539" s="18" t="s">
        <v>140</v>
      </c>
    </row>
    <row r="540" spans="2:4" x14ac:dyDescent="0.2">
      <c r="B540" s="157" t="s">
        <v>906</v>
      </c>
      <c r="C540" s="162" t="s">
        <v>907</v>
      </c>
      <c r="D540" s="18">
        <v>60600131</v>
      </c>
    </row>
    <row r="541" spans="2:4" x14ac:dyDescent="0.2">
      <c r="B541" s="158" t="s">
        <v>308</v>
      </c>
      <c r="C541" s="155" t="s">
        <v>743</v>
      </c>
      <c r="D541" s="18" t="s">
        <v>307</v>
      </c>
    </row>
    <row r="542" spans="2:4" x14ac:dyDescent="0.2">
      <c r="B542" s="158" t="s">
        <v>292</v>
      </c>
      <c r="C542" s="155" t="s">
        <v>735</v>
      </c>
      <c r="D542" s="18" t="s">
        <v>291</v>
      </c>
    </row>
    <row r="543" spans="2:4" x14ac:dyDescent="0.2">
      <c r="B543" s="153" t="s">
        <v>846</v>
      </c>
      <c r="C543" s="200" t="s">
        <v>583</v>
      </c>
      <c r="D543" s="18" t="s">
        <v>123</v>
      </c>
    </row>
    <row r="544" spans="2:4" x14ac:dyDescent="0.2">
      <c r="B544" s="153" t="s">
        <v>941</v>
      </c>
      <c r="C544" s="200" t="s">
        <v>942</v>
      </c>
    </row>
    <row r="545" spans="1:4" x14ac:dyDescent="0.2">
      <c r="B545" s="158" t="s">
        <v>481</v>
      </c>
      <c r="C545" s="155" t="s">
        <v>835</v>
      </c>
      <c r="D545" s="18" t="s">
        <v>465</v>
      </c>
    </row>
    <row r="546" spans="1:4" x14ac:dyDescent="0.2">
      <c r="B546" s="158" t="s">
        <v>282</v>
      </c>
      <c r="C546" s="162" t="s">
        <v>730</v>
      </c>
      <c r="D546" s="18" t="s">
        <v>281</v>
      </c>
    </row>
    <row r="547" spans="1:4" x14ac:dyDescent="0.2">
      <c r="B547" s="158" t="s">
        <v>286</v>
      </c>
      <c r="C547" s="155" t="s">
        <v>732</v>
      </c>
      <c r="D547" s="18" t="s">
        <v>285</v>
      </c>
    </row>
    <row r="548" spans="1:4" x14ac:dyDescent="0.2">
      <c r="B548" s="157" t="s">
        <v>254</v>
      </c>
      <c r="C548" s="155" t="s">
        <v>716</v>
      </c>
      <c r="D548" s="18" t="s">
        <v>253</v>
      </c>
    </row>
    <row r="549" spans="1:4" x14ac:dyDescent="0.2">
      <c r="B549" s="157" t="s">
        <v>250</v>
      </c>
      <c r="C549" s="155" t="s">
        <v>714</v>
      </c>
      <c r="D549" s="18" t="s">
        <v>249</v>
      </c>
    </row>
    <row r="550" spans="1:4" x14ac:dyDescent="0.2">
      <c r="B550" s="157" t="s">
        <v>310</v>
      </c>
      <c r="C550" s="155" t="s">
        <v>744</v>
      </c>
      <c r="D550" s="18" t="s">
        <v>309</v>
      </c>
    </row>
    <row r="551" spans="1:4" x14ac:dyDescent="0.2">
      <c r="B551" s="157" t="s">
        <v>312</v>
      </c>
      <c r="C551" s="155" t="s">
        <v>745</v>
      </c>
      <c r="D551" s="18" t="s">
        <v>311</v>
      </c>
    </row>
    <row r="552" spans="1:4" x14ac:dyDescent="0.2">
      <c r="B552" s="159" t="s">
        <v>338</v>
      </c>
      <c r="C552" s="155" t="s">
        <v>761</v>
      </c>
      <c r="D552" s="18" t="s">
        <v>337</v>
      </c>
    </row>
    <row r="553" spans="1:4" x14ac:dyDescent="0.2">
      <c r="B553" s="153" t="s">
        <v>395</v>
      </c>
      <c r="C553" s="155" t="s">
        <v>796</v>
      </c>
      <c r="D553" s="18" t="s">
        <v>394</v>
      </c>
    </row>
    <row r="554" spans="1:4" x14ac:dyDescent="0.2">
      <c r="B554" s="153" t="s">
        <v>919</v>
      </c>
      <c r="C554" s="155" t="s">
        <v>920</v>
      </c>
      <c r="D554" s="18">
        <v>60600134</v>
      </c>
    </row>
    <row r="555" spans="1:4" x14ac:dyDescent="0.2">
      <c r="B555" s="153" t="s">
        <v>962</v>
      </c>
      <c r="C555" s="155" t="s">
        <v>963</v>
      </c>
    </row>
    <row r="556" spans="1:4" x14ac:dyDescent="0.2">
      <c r="B556" s="153" t="s">
        <v>943</v>
      </c>
      <c r="C556" s="155" t="s">
        <v>944</v>
      </c>
    </row>
    <row r="557" spans="1:4" x14ac:dyDescent="0.2">
      <c r="B557" s="153" t="s">
        <v>895</v>
      </c>
      <c r="C557" s="155" t="s">
        <v>896</v>
      </c>
      <c r="D557" s="18">
        <v>62000315</v>
      </c>
    </row>
    <row r="558" spans="1:4" x14ac:dyDescent="0.2">
      <c r="B558" s="153" t="s">
        <v>880</v>
      </c>
      <c r="C558" s="155" t="s">
        <v>881</v>
      </c>
      <c r="D558" s="18">
        <v>60400408</v>
      </c>
    </row>
    <row r="559" spans="1:4" x14ac:dyDescent="0.2">
      <c r="B559" s="158" t="s">
        <v>451</v>
      </c>
      <c r="C559" s="155" t="s">
        <v>822</v>
      </c>
      <c r="D559" s="18" t="s">
        <v>438</v>
      </c>
    </row>
    <row r="560" spans="1:4" x14ac:dyDescent="0.2">
      <c r="A560" s="203" t="s">
        <v>862</v>
      </c>
      <c r="B560" s="153" t="s">
        <v>590</v>
      </c>
      <c r="C560" s="155" t="s">
        <v>607</v>
      </c>
      <c r="D560" s="18" t="s">
        <v>61</v>
      </c>
    </row>
    <row r="561" spans="1:4" x14ac:dyDescent="0.2">
      <c r="A561" s="203" t="s">
        <v>862</v>
      </c>
      <c r="B561" s="153" t="s">
        <v>591</v>
      </c>
      <c r="C561" s="155" t="s">
        <v>608</v>
      </c>
      <c r="D561" s="18" t="s">
        <v>62</v>
      </c>
    </row>
    <row r="562" spans="1:4" x14ac:dyDescent="0.2">
      <c r="B562" s="153" t="s">
        <v>64</v>
      </c>
      <c r="C562" s="155" t="s">
        <v>609</v>
      </c>
      <c r="D562" s="18" t="s">
        <v>63</v>
      </c>
    </row>
    <row r="563" spans="1:4" x14ac:dyDescent="0.2">
      <c r="B563" s="153" t="s">
        <v>66</v>
      </c>
      <c r="C563" s="155" t="s">
        <v>610</v>
      </c>
      <c r="D563" s="18" t="s">
        <v>65</v>
      </c>
    </row>
    <row r="564" spans="1:4" x14ac:dyDescent="0.2">
      <c r="B564" s="158" t="s">
        <v>482</v>
      </c>
      <c r="C564" s="155" t="s">
        <v>836</v>
      </c>
      <c r="D564" s="18" t="s">
        <v>466</v>
      </c>
    </row>
    <row r="565" spans="1:4" x14ac:dyDescent="0.2">
      <c r="B565" s="153" t="s">
        <v>2</v>
      </c>
      <c r="C565" s="155" t="s">
        <v>577</v>
      </c>
      <c r="D565" s="18" t="s">
        <v>117</v>
      </c>
    </row>
    <row r="566" spans="1:4" x14ac:dyDescent="0.2">
      <c r="B566" s="153" t="s">
        <v>35</v>
      </c>
      <c r="C566" s="155" t="s">
        <v>611</v>
      </c>
      <c r="D566" s="18" t="s">
        <v>67</v>
      </c>
    </row>
    <row r="567" spans="1:4" x14ac:dyDescent="0.2">
      <c r="B567" s="158" t="s">
        <v>69</v>
      </c>
      <c r="C567" s="155" t="s">
        <v>612</v>
      </c>
      <c r="D567" s="18" t="s">
        <v>68</v>
      </c>
    </row>
    <row r="568" spans="1:4" x14ac:dyDescent="0.2">
      <c r="B568" s="157" t="s">
        <v>491</v>
      </c>
      <c r="C568" s="155" t="s">
        <v>844</v>
      </c>
      <c r="D568" s="18" t="s">
        <v>475</v>
      </c>
    </row>
    <row r="569" spans="1:4" x14ac:dyDescent="0.2">
      <c r="B569" s="157" t="s">
        <v>142</v>
      </c>
      <c r="C569" s="155" t="s">
        <v>652</v>
      </c>
      <c r="D569" s="18" t="s">
        <v>141</v>
      </c>
    </row>
    <row r="570" spans="1:4" x14ac:dyDescent="0.2">
      <c r="B570" s="153" t="s">
        <v>15</v>
      </c>
      <c r="C570" s="156" t="s">
        <v>582</v>
      </c>
      <c r="D570" s="18" t="s">
        <v>122</v>
      </c>
    </row>
    <row r="571" spans="1:4" x14ac:dyDescent="0.2">
      <c r="B571" s="157" t="s">
        <v>314</v>
      </c>
      <c r="C571" s="155" t="s">
        <v>746</v>
      </c>
      <c r="D571" s="18" t="s">
        <v>313</v>
      </c>
    </row>
    <row r="572" spans="1:4" x14ac:dyDescent="0.2">
      <c r="B572" s="158" t="s">
        <v>483</v>
      </c>
      <c r="C572" s="155" t="s">
        <v>837</v>
      </c>
      <c r="D572" s="18" t="s">
        <v>467</v>
      </c>
    </row>
    <row r="573" spans="1:4" x14ac:dyDescent="0.2">
      <c r="B573" s="157" t="s">
        <v>316</v>
      </c>
      <c r="C573" s="155" t="s">
        <v>747</v>
      </c>
      <c r="D573" s="18" t="s">
        <v>315</v>
      </c>
    </row>
    <row r="574" spans="1:4" x14ac:dyDescent="0.2">
      <c r="B574" s="158" t="s">
        <v>278</v>
      </c>
      <c r="C574" s="155" t="s">
        <v>728</v>
      </c>
      <c r="D574" s="18" t="s">
        <v>277</v>
      </c>
    </row>
    <row r="575" spans="1:4" x14ac:dyDescent="0.2">
      <c r="B575" s="153" t="s">
        <v>71</v>
      </c>
      <c r="C575" s="155" t="s">
        <v>613</v>
      </c>
      <c r="D575" s="18" t="s">
        <v>70</v>
      </c>
    </row>
    <row r="576" spans="1:4" x14ac:dyDescent="0.2">
      <c r="B576" s="157" t="s">
        <v>452</v>
      </c>
      <c r="C576" s="155" t="s">
        <v>823</v>
      </c>
      <c r="D576" s="18" t="s">
        <v>439</v>
      </c>
    </row>
    <row r="577" spans="2:4" x14ac:dyDescent="0.2">
      <c r="B577" s="157" t="s">
        <v>453</v>
      </c>
      <c r="C577" s="155" t="s">
        <v>824</v>
      </c>
      <c r="D577" s="18" t="s">
        <v>440</v>
      </c>
    </row>
    <row r="578" spans="2:4" x14ac:dyDescent="0.2">
      <c r="B578" s="157" t="s">
        <v>300</v>
      </c>
      <c r="C578" s="155" t="s">
        <v>739</v>
      </c>
      <c r="D578" s="18" t="s">
        <v>299</v>
      </c>
    </row>
    <row r="579" spans="2:4" x14ac:dyDescent="0.2">
      <c r="B579" s="158" t="s">
        <v>73</v>
      </c>
      <c r="C579" s="155" t="s">
        <v>614</v>
      </c>
      <c r="D579" s="18" t="s">
        <v>72</v>
      </c>
    </row>
    <row r="580" spans="2:4" x14ac:dyDescent="0.2">
      <c r="B580" s="157" t="s">
        <v>276</v>
      </c>
      <c r="C580" s="155" t="s">
        <v>727</v>
      </c>
      <c r="D580" s="18" t="s">
        <v>275</v>
      </c>
    </row>
    <row r="581" spans="2:4" x14ac:dyDescent="0.2">
      <c r="B581" s="157" t="s">
        <v>272</v>
      </c>
      <c r="C581" s="155" t="s">
        <v>725</v>
      </c>
      <c r="D581" s="18" t="s">
        <v>271</v>
      </c>
    </row>
    <row r="582" spans="2:4" x14ac:dyDescent="0.2">
      <c r="B582" s="153" t="s">
        <v>75</v>
      </c>
      <c r="C582" s="155" t="s">
        <v>615</v>
      </c>
      <c r="D582" s="18" t="s">
        <v>74</v>
      </c>
    </row>
    <row r="583" spans="2:4" x14ac:dyDescent="0.2">
      <c r="B583" s="153" t="s">
        <v>318</v>
      </c>
      <c r="C583" s="155" t="s">
        <v>748</v>
      </c>
      <c r="D583" s="18" t="s">
        <v>317</v>
      </c>
    </row>
    <row r="584" spans="2:4" x14ac:dyDescent="0.2">
      <c r="B584" s="153" t="s">
        <v>875</v>
      </c>
      <c r="C584" s="155" t="s">
        <v>797</v>
      </c>
      <c r="D584" s="18" t="s">
        <v>396</v>
      </c>
    </row>
    <row r="585" spans="2:4" x14ac:dyDescent="0.2">
      <c r="B585" s="157" t="s">
        <v>268</v>
      </c>
      <c r="C585" s="155" t="s">
        <v>723</v>
      </c>
      <c r="D585" s="18" t="s">
        <v>267</v>
      </c>
    </row>
    <row r="586" spans="2:4" x14ac:dyDescent="0.2">
      <c r="B586" s="157" t="s">
        <v>264</v>
      </c>
      <c r="C586" s="162" t="s">
        <v>721</v>
      </c>
      <c r="D586" s="18" t="s">
        <v>263</v>
      </c>
    </row>
    <row r="587" spans="2:4" x14ac:dyDescent="0.2">
      <c r="B587" s="157" t="s">
        <v>266</v>
      </c>
      <c r="C587" s="155" t="s">
        <v>722</v>
      </c>
      <c r="D587" s="18" t="s">
        <v>265</v>
      </c>
    </row>
    <row r="588" spans="2:4" x14ac:dyDescent="0.2">
      <c r="B588" s="197" t="s">
        <v>77</v>
      </c>
      <c r="C588" s="155" t="s">
        <v>616</v>
      </c>
      <c r="D588" s="18" t="s">
        <v>76</v>
      </c>
    </row>
    <row r="589" spans="2:4" x14ac:dyDescent="0.2">
      <c r="B589" s="158" t="s">
        <v>918</v>
      </c>
      <c r="C589" s="155" t="s">
        <v>703</v>
      </c>
      <c r="D589" s="18" t="s">
        <v>228</v>
      </c>
    </row>
    <row r="590" spans="2:4" x14ac:dyDescent="0.2">
      <c r="B590" s="158" t="s">
        <v>144</v>
      </c>
      <c r="C590" s="155" t="s">
        <v>653</v>
      </c>
      <c r="D590" s="18" t="s">
        <v>143</v>
      </c>
    </row>
    <row r="591" spans="2:4" x14ac:dyDescent="0.2">
      <c r="B591" s="153" t="s">
        <v>345</v>
      </c>
      <c r="C591" s="155" t="s">
        <v>767</v>
      </c>
      <c r="D591" s="18" t="s">
        <v>344</v>
      </c>
    </row>
    <row r="592" spans="2:4" x14ac:dyDescent="0.2">
      <c r="B592" s="153" t="s">
        <v>3</v>
      </c>
      <c r="C592" s="156" t="s">
        <v>581</v>
      </c>
      <c r="D592" s="18" t="s">
        <v>121</v>
      </c>
    </row>
    <row r="593" spans="2:4" x14ac:dyDescent="0.2">
      <c r="B593" s="157" t="s">
        <v>320</v>
      </c>
      <c r="C593" s="155" t="s">
        <v>749</v>
      </c>
      <c r="D593" s="18" t="s">
        <v>319</v>
      </c>
    </row>
    <row r="594" spans="2:4" x14ac:dyDescent="0.2">
      <c r="B594" s="158" t="s">
        <v>184</v>
      </c>
      <c r="C594" s="155" t="s">
        <v>677</v>
      </c>
      <c r="D594" s="18" t="s">
        <v>183</v>
      </c>
    </row>
    <row r="595" spans="2:4" x14ac:dyDescent="0.2">
      <c r="B595" s="159" t="s">
        <v>186</v>
      </c>
      <c r="C595" s="155" t="s">
        <v>678</v>
      </c>
      <c r="D595" s="18" t="s">
        <v>185</v>
      </c>
    </row>
    <row r="596" spans="2:4" x14ac:dyDescent="0.2">
      <c r="B596" s="153" t="s">
        <v>592</v>
      </c>
      <c r="C596" s="155" t="s">
        <v>617</v>
      </c>
      <c r="D596" s="18" t="s">
        <v>78</v>
      </c>
    </row>
    <row r="597" spans="2:4" x14ac:dyDescent="0.2">
      <c r="B597" s="157" t="s">
        <v>454</v>
      </c>
      <c r="C597" s="155" t="s">
        <v>825</v>
      </c>
      <c r="D597" s="18" t="s">
        <v>441</v>
      </c>
    </row>
    <row r="598" spans="2:4" x14ac:dyDescent="0.2">
      <c r="B598" s="157" t="s">
        <v>322</v>
      </c>
      <c r="C598" s="155" t="s">
        <v>750</v>
      </c>
      <c r="D598" s="18" t="s">
        <v>321</v>
      </c>
    </row>
    <row r="599" spans="2:4" x14ac:dyDescent="0.2">
      <c r="B599" s="157" t="s">
        <v>232</v>
      </c>
      <c r="C599" s="155" t="s">
        <v>705</v>
      </c>
      <c r="D599" s="18" t="s">
        <v>231</v>
      </c>
    </row>
    <row r="600" spans="2:4" x14ac:dyDescent="0.2">
      <c r="B600" s="157" t="s">
        <v>230</v>
      </c>
      <c r="C600" s="155" t="s">
        <v>704</v>
      </c>
      <c r="D600" s="18" t="s">
        <v>229</v>
      </c>
    </row>
    <row r="601" spans="2:4" x14ac:dyDescent="0.2">
      <c r="B601" s="158" t="s">
        <v>234</v>
      </c>
      <c r="C601" s="155" t="s">
        <v>706</v>
      </c>
      <c r="D601" s="18" t="s">
        <v>233</v>
      </c>
    </row>
    <row r="602" spans="2:4" x14ac:dyDescent="0.2">
      <c r="B602" s="153" t="s">
        <v>347</v>
      </c>
      <c r="C602" s="155" t="s">
        <v>768</v>
      </c>
      <c r="D602" s="18" t="s">
        <v>346</v>
      </c>
    </row>
    <row r="603" spans="2:4" x14ac:dyDescent="0.2">
      <c r="B603" s="157" t="s">
        <v>288</v>
      </c>
      <c r="C603" s="155" t="s">
        <v>733</v>
      </c>
      <c r="D603" s="18" t="s">
        <v>287</v>
      </c>
    </row>
    <row r="604" spans="2:4" x14ac:dyDescent="0.2">
      <c r="B604" s="157" t="s">
        <v>975</v>
      </c>
      <c r="C604" s="155" t="s">
        <v>976</v>
      </c>
    </row>
    <row r="605" spans="2:4" x14ac:dyDescent="0.2">
      <c r="B605" s="158" t="s">
        <v>188</v>
      </c>
      <c r="C605" s="155" t="s">
        <v>679</v>
      </c>
      <c r="D605" s="18" t="s">
        <v>187</v>
      </c>
    </row>
    <row r="606" spans="2:4" x14ac:dyDescent="0.2">
      <c r="B606" s="153" t="s">
        <v>4</v>
      </c>
      <c r="C606" s="155" t="s">
        <v>579</v>
      </c>
      <c r="D606" s="18" t="s">
        <v>119</v>
      </c>
    </row>
    <row r="607" spans="2:4" x14ac:dyDescent="0.2">
      <c r="B607" s="153" t="s">
        <v>10</v>
      </c>
      <c r="C607" s="155" t="s">
        <v>586</v>
      </c>
      <c r="D607" s="18" t="s">
        <v>114</v>
      </c>
    </row>
    <row r="608" spans="2:4" x14ac:dyDescent="0.2">
      <c r="B608" s="153" t="s">
        <v>899</v>
      </c>
      <c r="C608" s="155" t="s">
        <v>900</v>
      </c>
      <c r="D608" s="18">
        <v>60600133</v>
      </c>
    </row>
    <row r="609" spans="1:4" x14ac:dyDescent="0.2">
      <c r="B609" s="158" t="s">
        <v>82</v>
      </c>
      <c r="C609" s="155" t="s">
        <v>619</v>
      </c>
      <c r="D609" s="18" t="s">
        <v>81</v>
      </c>
    </row>
    <row r="610" spans="1:4" x14ac:dyDescent="0.2">
      <c r="B610" s="157" t="s">
        <v>80</v>
      </c>
      <c r="C610" s="155" t="s">
        <v>618</v>
      </c>
      <c r="D610" s="18" t="s">
        <v>79</v>
      </c>
    </row>
    <row r="611" spans="1:4" x14ac:dyDescent="0.2">
      <c r="B611" s="158" t="s">
        <v>236</v>
      </c>
      <c r="C611" s="155" t="s">
        <v>707</v>
      </c>
      <c r="D611" s="18" t="s">
        <v>235</v>
      </c>
    </row>
    <row r="612" spans="1:4" x14ac:dyDescent="0.2">
      <c r="B612" s="159" t="s">
        <v>84</v>
      </c>
      <c r="C612" s="155" t="s">
        <v>620</v>
      </c>
      <c r="D612" s="18" t="s">
        <v>83</v>
      </c>
    </row>
    <row r="613" spans="1:4" x14ac:dyDescent="0.2">
      <c r="B613" s="159" t="s">
        <v>914</v>
      </c>
      <c r="C613" s="155" t="s">
        <v>915</v>
      </c>
      <c r="D613" s="206" t="s">
        <v>916</v>
      </c>
    </row>
    <row r="614" spans="1:4" x14ac:dyDescent="0.2">
      <c r="B614" s="153" t="s">
        <v>296</v>
      </c>
      <c r="C614" s="155" t="s">
        <v>737</v>
      </c>
      <c r="D614" s="18" t="s">
        <v>295</v>
      </c>
    </row>
    <row r="615" spans="1:4" x14ac:dyDescent="0.2">
      <c r="B615" s="159" t="s">
        <v>86</v>
      </c>
      <c r="C615" s="155" t="s">
        <v>621</v>
      </c>
      <c r="D615" s="18" t="s">
        <v>85</v>
      </c>
    </row>
    <row r="616" spans="1:4" x14ac:dyDescent="0.2">
      <c r="A616" s="203" t="s">
        <v>862</v>
      </c>
      <c r="B616" s="157" t="s">
        <v>870</v>
      </c>
      <c r="C616" s="155" t="s">
        <v>871</v>
      </c>
      <c r="D616" s="205" t="s">
        <v>872</v>
      </c>
    </row>
    <row r="617" spans="1:4" x14ac:dyDescent="0.2">
      <c r="B617" s="158" t="s">
        <v>146</v>
      </c>
      <c r="C617" s="155" t="s">
        <v>654</v>
      </c>
      <c r="D617" s="18" t="s">
        <v>145</v>
      </c>
    </row>
    <row r="618" spans="1:4" x14ac:dyDescent="0.2">
      <c r="B618" s="158" t="s">
        <v>893</v>
      </c>
      <c r="C618" s="155" t="s">
        <v>894</v>
      </c>
      <c r="D618" s="18">
        <v>60400409</v>
      </c>
    </row>
    <row r="619" spans="1:4" x14ac:dyDescent="0.2">
      <c r="B619" s="157" t="s">
        <v>148</v>
      </c>
      <c r="C619" s="155" t="s">
        <v>655</v>
      </c>
      <c r="D619" s="18" t="s">
        <v>147</v>
      </c>
    </row>
    <row r="620" spans="1:4" x14ac:dyDescent="0.2">
      <c r="B620" s="153" t="s">
        <v>150</v>
      </c>
      <c r="C620" s="155" t="s">
        <v>656</v>
      </c>
      <c r="D620" s="18" t="s">
        <v>149</v>
      </c>
    </row>
    <row r="621" spans="1:4" x14ac:dyDescent="0.2">
      <c r="B621" s="158" t="s">
        <v>190</v>
      </c>
      <c r="C621" s="155" t="s">
        <v>680</v>
      </c>
      <c r="D621" s="18" t="s">
        <v>189</v>
      </c>
    </row>
    <row r="622" spans="1:4" x14ac:dyDescent="0.2">
      <c r="B622" s="158" t="s">
        <v>970</v>
      </c>
      <c r="C622" s="155" t="s">
        <v>681</v>
      </c>
      <c r="D622" s="18" t="s">
        <v>191</v>
      </c>
    </row>
    <row r="623" spans="1:4" x14ac:dyDescent="0.2">
      <c r="B623" s="158" t="s">
        <v>492</v>
      </c>
      <c r="C623" s="155" t="s">
        <v>845</v>
      </c>
      <c r="D623" s="18" t="s">
        <v>476</v>
      </c>
    </row>
    <row r="624" spans="1:4" x14ac:dyDescent="0.2">
      <c r="B624" s="158" t="s">
        <v>152</v>
      </c>
      <c r="C624" s="155" t="s">
        <v>657</v>
      </c>
      <c r="D624" s="18" t="s">
        <v>151</v>
      </c>
    </row>
    <row r="625" spans="2:4" x14ac:dyDescent="0.2">
      <c r="B625" s="158" t="s">
        <v>154</v>
      </c>
      <c r="C625" s="155" t="s">
        <v>658</v>
      </c>
      <c r="D625" s="18" t="s">
        <v>153</v>
      </c>
    </row>
    <row r="626" spans="2:4" x14ac:dyDescent="0.2">
      <c r="B626" s="153" t="s">
        <v>88</v>
      </c>
      <c r="C626" s="155" t="s">
        <v>622</v>
      </c>
      <c r="D626" s="18" t="s">
        <v>87</v>
      </c>
    </row>
    <row r="627" spans="2:4" x14ac:dyDescent="0.2">
      <c r="B627" s="157" t="s">
        <v>484</v>
      </c>
      <c r="C627" s="198">
        <v>50270</v>
      </c>
      <c r="D627" s="18" t="s">
        <v>468</v>
      </c>
    </row>
    <row r="628" spans="2:4" x14ac:dyDescent="0.2">
      <c r="B628" s="157" t="s">
        <v>979</v>
      </c>
      <c r="C628" s="198">
        <v>105420</v>
      </c>
    </row>
    <row r="629" spans="2:4" x14ac:dyDescent="0.2">
      <c r="B629" s="157" t="s">
        <v>193</v>
      </c>
      <c r="C629" s="155" t="s">
        <v>682</v>
      </c>
      <c r="D629" s="18" t="s">
        <v>192</v>
      </c>
    </row>
    <row r="630" spans="2:4" x14ac:dyDescent="0.2">
      <c r="B630" s="157" t="s">
        <v>910</v>
      </c>
      <c r="C630" s="155" t="s">
        <v>911</v>
      </c>
      <c r="D630" s="207" t="s">
        <v>194</v>
      </c>
    </row>
    <row r="631" spans="2:4" x14ac:dyDescent="0.2">
      <c r="B631" s="157" t="s">
        <v>908</v>
      </c>
      <c r="C631" s="155" t="s">
        <v>683</v>
      </c>
      <c r="D631" s="18" t="s">
        <v>194</v>
      </c>
    </row>
    <row r="632" spans="2:4" x14ac:dyDescent="0.2">
      <c r="B632" s="157" t="s">
        <v>455</v>
      </c>
      <c r="C632" s="155" t="s">
        <v>826</v>
      </c>
      <c r="D632" s="18" t="s">
        <v>442</v>
      </c>
    </row>
    <row r="633" spans="2:4" x14ac:dyDescent="0.2">
      <c r="B633" s="157" t="s">
        <v>973</v>
      </c>
      <c r="C633" s="155" t="s">
        <v>974</v>
      </c>
    </row>
    <row r="634" spans="2:4" x14ac:dyDescent="0.2">
      <c r="B634" s="157" t="s">
        <v>887</v>
      </c>
      <c r="C634" s="155" t="s">
        <v>888</v>
      </c>
    </row>
    <row r="635" spans="2:4" x14ac:dyDescent="0.2">
      <c r="B635" s="157" t="s">
        <v>889</v>
      </c>
      <c r="C635" s="155" t="s">
        <v>890</v>
      </c>
    </row>
    <row r="636" spans="2:4" x14ac:dyDescent="0.2">
      <c r="B636" s="158" t="s">
        <v>90</v>
      </c>
      <c r="C636" s="155" t="s">
        <v>623</v>
      </c>
      <c r="D636" s="18" t="s">
        <v>89</v>
      </c>
    </row>
    <row r="637" spans="2:4" x14ac:dyDescent="0.2">
      <c r="B637" s="158" t="s">
        <v>25</v>
      </c>
      <c r="C637" s="155" t="s">
        <v>624</v>
      </c>
      <c r="D637" s="18" t="s">
        <v>91</v>
      </c>
    </row>
    <row r="638" spans="2:4" x14ac:dyDescent="0.2">
      <c r="B638" s="158" t="s">
        <v>196</v>
      </c>
      <c r="C638" s="155" t="s">
        <v>684</v>
      </c>
      <c r="D638" s="18" t="s">
        <v>195</v>
      </c>
    </row>
    <row r="639" spans="2:4" x14ac:dyDescent="0.2">
      <c r="B639" s="157" t="s">
        <v>198</v>
      </c>
      <c r="C639" s="155" t="s">
        <v>685</v>
      </c>
      <c r="D639" s="18" t="s">
        <v>197</v>
      </c>
    </row>
    <row r="640" spans="2:4" x14ac:dyDescent="0.2">
      <c r="B640" s="157" t="s">
        <v>672</v>
      </c>
      <c r="C640" s="155" t="s">
        <v>686</v>
      </c>
      <c r="D640" s="18" t="s">
        <v>199</v>
      </c>
    </row>
    <row r="641" spans="2:4" x14ac:dyDescent="0.2">
      <c r="B641" s="153" t="s">
        <v>561</v>
      </c>
      <c r="C641" s="155" t="s">
        <v>625</v>
      </c>
      <c r="D641" s="18" t="s">
        <v>562</v>
      </c>
    </row>
    <row r="642" spans="2:4" x14ac:dyDescent="0.2">
      <c r="B642" s="158" t="s">
        <v>156</v>
      </c>
      <c r="C642" s="155" t="s">
        <v>659</v>
      </c>
      <c r="D642" s="18" t="s">
        <v>155</v>
      </c>
    </row>
    <row r="643" spans="2:4" x14ac:dyDescent="0.2">
      <c r="B643" s="157" t="s">
        <v>861</v>
      </c>
      <c r="C643" s="155" t="s">
        <v>660</v>
      </c>
      <c r="D643" s="18" t="s">
        <v>157</v>
      </c>
    </row>
    <row r="644" spans="2:4" x14ac:dyDescent="0.2">
      <c r="B644" s="157" t="s">
        <v>432</v>
      </c>
      <c r="C644" s="155" t="s">
        <v>661</v>
      </c>
      <c r="D644" s="18" t="s">
        <v>157</v>
      </c>
    </row>
    <row r="645" spans="2:4" x14ac:dyDescent="0.2">
      <c r="B645" s="158" t="s">
        <v>500</v>
      </c>
      <c r="C645" s="155" t="s">
        <v>662</v>
      </c>
      <c r="D645" s="18" t="s">
        <v>847</v>
      </c>
    </row>
    <row r="646" spans="2:4" x14ac:dyDescent="0.2">
      <c r="B646" s="157" t="s">
        <v>159</v>
      </c>
      <c r="C646" s="155" t="s">
        <v>663</v>
      </c>
      <c r="D646" s="18" t="s">
        <v>158</v>
      </c>
    </row>
    <row r="647" spans="2:4" x14ac:dyDescent="0.2">
      <c r="B647" s="157" t="s">
        <v>238</v>
      </c>
      <c r="C647" s="155" t="s">
        <v>708</v>
      </c>
      <c r="D647" s="18" t="s">
        <v>237</v>
      </c>
    </row>
    <row r="648" spans="2:4" x14ac:dyDescent="0.2">
      <c r="B648" s="158" t="s">
        <v>201</v>
      </c>
      <c r="C648" s="155" t="s">
        <v>687</v>
      </c>
      <c r="D648" s="18" t="s">
        <v>200</v>
      </c>
    </row>
    <row r="649" spans="2:4" x14ac:dyDescent="0.2">
      <c r="B649" s="157" t="s">
        <v>203</v>
      </c>
      <c r="C649" s="155" t="s">
        <v>688</v>
      </c>
      <c r="D649" s="18" t="s">
        <v>202</v>
      </c>
    </row>
    <row r="650" spans="2:4" x14ac:dyDescent="0.2">
      <c r="B650" s="157" t="s">
        <v>958</v>
      </c>
      <c r="C650" s="155" t="s">
        <v>959</v>
      </c>
    </row>
    <row r="651" spans="2:4" x14ac:dyDescent="0.2">
      <c r="B651" s="157" t="s">
        <v>960</v>
      </c>
      <c r="C651" s="155" t="s">
        <v>961</v>
      </c>
    </row>
    <row r="652" spans="2:4" x14ac:dyDescent="0.2">
      <c r="B652" s="157" t="s">
        <v>971</v>
      </c>
      <c r="C652" s="155" t="s">
        <v>972</v>
      </c>
    </row>
    <row r="653" spans="2:4" x14ac:dyDescent="0.2">
      <c r="B653" s="157" t="s">
        <v>398</v>
      </c>
      <c r="C653" s="155" t="s">
        <v>798</v>
      </c>
      <c r="D653" s="18" t="s">
        <v>397</v>
      </c>
    </row>
    <row r="654" spans="2:4" x14ac:dyDescent="0.2">
      <c r="B654" s="159" t="s">
        <v>565</v>
      </c>
      <c r="C654" s="155" t="s">
        <v>800</v>
      </c>
      <c r="D654" s="18" t="s">
        <v>566</v>
      </c>
    </row>
    <row r="655" spans="2:4" x14ac:dyDescent="0.2">
      <c r="B655" s="157" t="s">
        <v>129</v>
      </c>
      <c r="C655" s="155" t="s">
        <v>644</v>
      </c>
      <c r="D655" s="18" t="s">
        <v>128</v>
      </c>
    </row>
    <row r="656" spans="2:4" x14ac:dyDescent="0.2">
      <c r="B656" s="157" t="s">
        <v>324</v>
      </c>
      <c r="C656" s="155" t="s">
        <v>751</v>
      </c>
      <c r="D656" s="18" t="s">
        <v>323</v>
      </c>
    </row>
    <row r="657" spans="2:4" x14ac:dyDescent="0.2">
      <c r="B657" s="158" t="s">
        <v>161</v>
      </c>
      <c r="C657" s="155" t="s">
        <v>664</v>
      </c>
      <c r="D657" s="18" t="s">
        <v>160</v>
      </c>
    </row>
    <row r="658" spans="2:4" x14ac:dyDescent="0.2">
      <c r="B658" s="153" t="s">
        <v>593</v>
      </c>
      <c r="C658" s="155" t="s">
        <v>627</v>
      </c>
      <c r="D658" s="18" t="s">
        <v>93</v>
      </c>
    </row>
    <row r="659" spans="2:4" x14ac:dyDescent="0.2">
      <c r="B659" s="157" t="s">
        <v>486</v>
      </c>
      <c r="C659" s="155" t="s">
        <v>839</v>
      </c>
      <c r="D659" s="18" t="s">
        <v>470</v>
      </c>
    </row>
    <row r="660" spans="2:4" x14ac:dyDescent="0.2">
      <c r="B660" s="158" t="s">
        <v>485</v>
      </c>
      <c r="C660" s="155" t="s">
        <v>838</v>
      </c>
      <c r="D660" s="18" t="s">
        <v>469</v>
      </c>
    </row>
    <row r="661" spans="2:4" x14ac:dyDescent="0.2">
      <c r="B661" s="157" t="s">
        <v>487</v>
      </c>
      <c r="C661" s="155" t="s">
        <v>840</v>
      </c>
      <c r="D661" s="18" t="s">
        <v>471</v>
      </c>
    </row>
    <row r="662" spans="2:4" x14ac:dyDescent="0.2">
      <c r="B662" s="157" t="s">
        <v>488</v>
      </c>
      <c r="C662" s="155" t="s">
        <v>841</v>
      </c>
      <c r="D662" s="18" t="s">
        <v>472</v>
      </c>
    </row>
    <row r="663" spans="2:4" x14ac:dyDescent="0.2">
      <c r="B663" s="157" t="s">
        <v>930</v>
      </c>
      <c r="C663" s="155" t="s">
        <v>967</v>
      </c>
    </row>
    <row r="664" spans="2:4" x14ac:dyDescent="0.2">
      <c r="B664" s="159" t="s">
        <v>782</v>
      </c>
      <c r="C664" s="155" t="s">
        <v>799</v>
      </c>
      <c r="D664" s="18" t="s">
        <v>399</v>
      </c>
    </row>
    <row r="665" spans="2:4" x14ac:dyDescent="0.2">
      <c r="B665" s="159" t="s">
        <v>401</v>
      </c>
      <c r="C665" s="155" t="s">
        <v>801</v>
      </c>
      <c r="D665" s="18" t="s">
        <v>400</v>
      </c>
    </row>
    <row r="666" spans="2:4" x14ac:dyDescent="0.2">
      <c r="B666" s="159" t="s">
        <v>405</v>
      </c>
      <c r="C666" s="155" t="s">
        <v>803</v>
      </c>
      <c r="D666" s="18" t="s">
        <v>404</v>
      </c>
    </row>
    <row r="667" spans="2:4" x14ac:dyDescent="0.2">
      <c r="B667" s="159" t="s">
        <v>403</v>
      </c>
      <c r="C667" s="155" t="s">
        <v>802</v>
      </c>
      <c r="D667" s="18" t="s">
        <v>402</v>
      </c>
    </row>
    <row r="668" spans="2:4" x14ac:dyDescent="0.2">
      <c r="B668" s="153" t="s">
        <v>5</v>
      </c>
      <c r="C668" s="155" t="s">
        <v>580</v>
      </c>
      <c r="D668" s="18" t="s">
        <v>120</v>
      </c>
    </row>
    <row r="669" spans="2:4" x14ac:dyDescent="0.2">
      <c r="B669" s="153" t="s">
        <v>407</v>
      </c>
      <c r="C669" s="155" t="s">
        <v>804</v>
      </c>
      <c r="D669" s="18" t="s">
        <v>406</v>
      </c>
    </row>
    <row r="670" spans="2:4" x14ac:dyDescent="0.2">
      <c r="B670" s="153" t="s">
        <v>11</v>
      </c>
      <c r="C670" s="155" t="s">
        <v>587</v>
      </c>
      <c r="D670" s="18" t="s">
        <v>115</v>
      </c>
    </row>
    <row r="671" spans="2:4" x14ac:dyDescent="0.2">
      <c r="B671" s="153" t="s">
        <v>923</v>
      </c>
      <c r="C671" s="155" t="s">
        <v>805</v>
      </c>
      <c r="D671" s="18" t="s">
        <v>408</v>
      </c>
    </row>
    <row r="672" spans="2:4" x14ac:dyDescent="0.2">
      <c r="B672" s="153" t="s">
        <v>410</v>
      </c>
      <c r="C672" s="155" t="s">
        <v>806</v>
      </c>
      <c r="D672" s="18" t="s">
        <v>409</v>
      </c>
    </row>
    <row r="673" spans="2:4" x14ac:dyDescent="0.2">
      <c r="B673" s="153" t="s">
        <v>983</v>
      </c>
      <c r="C673" s="155" t="s">
        <v>807</v>
      </c>
      <c r="D673" s="18" t="s">
        <v>411</v>
      </c>
    </row>
    <row r="674" spans="2:4" x14ac:dyDescent="0.2">
      <c r="B674" s="157" t="s">
        <v>12</v>
      </c>
      <c r="C674" s="155" t="s">
        <v>588</v>
      </c>
      <c r="D674" s="18" t="s">
        <v>116</v>
      </c>
    </row>
    <row r="675" spans="2:4" x14ac:dyDescent="0.2">
      <c r="B675" s="153" t="s">
        <v>294</v>
      </c>
      <c r="C675" s="155" t="s">
        <v>736</v>
      </c>
      <c r="D675" s="18" t="s">
        <v>293</v>
      </c>
    </row>
    <row r="676" spans="2:4" x14ac:dyDescent="0.2">
      <c r="B676" s="157" t="s">
        <v>456</v>
      </c>
      <c r="C676" s="155" t="s">
        <v>827</v>
      </c>
      <c r="D676" s="18" t="s">
        <v>443</v>
      </c>
    </row>
    <row r="677" spans="2:4" x14ac:dyDescent="0.2">
      <c r="B677" s="153" t="s">
        <v>95</v>
      </c>
      <c r="C677" s="155" t="s">
        <v>628</v>
      </c>
      <c r="D677" s="18" t="s">
        <v>94</v>
      </c>
    </row>
    <row r="678" spans="2:4" x14ac:dyDescent="0.2">
      <c r="B678" s="153" t="s">
        <v>97</v>
      </c>
      <c r="C678" s="155" t="s">
        <v>629</v>
      </c>
      <c r="D678" s="18" t="s">
        <v>96</v>
      </c>
    </row>
    <row r="679" spans="2:4" x14ac:dyDescent="0.2">
      <c r="B679" s="157" t="s">
        <v>205</v>
      </c>
      <c r="C679" s="155" t="s">
        <v>689</v>
      </c>
      <c r="D679" s="18" t="s">
        <v>204</v>
      </c>
    </row>
    <row r="680" spans="2:4" x14ac:dyDescent="0.2">
      <c r="B680" s="153" t="s">
        <v>328</v>
      </c>
      <c r="C680" s="155" t="s">
        <v>753</v>
      </c>
      <c r="D680" s="18" t="s">
        <v>327</v>
      </c>
    </row>
    <row r="681" spans="2:4" x14ac:dyDescent="0.2">
      <c r="B681" s="153" t="s">
        <v>326</v>
      </c>
      <c r="C681" s="155" t="s">
        <v>752</v>
      </c>
      <c r="D681" s="18" t="s">
        <v>325</v>
      </c>
    </row>
    <row r="682" spans="2:4" x14ac:dyDescent="0.2">
      <c r="B682" s="153" t="s">
        <v>419</v>
      </c>
      <c r="C682" s="155" t="s">
        <v>811</v>
      </c>
      <c r="D682" s="18" t="s">
        <v>418</v>
      </c>
    </row>
    <row r="683" spans="2:4" x14ac:dyDescent="0.2">
      <c r="B683" s="153" t="s">
        <v>421</v>
      </c>
      <c r="C683" s="155" t="s">
        <v>812</v>
      </c>
      <c r="D683" s="18" t="s">
        <v>420</v>
      </c>
    </row>
    <row r="684" spans="2:4" x14ac:dyDescent="0.2">
      <c r="B684" s="153" t="s">
        <v>413</v>
      </c>
      <c r="C684" s="155" t="s">
        <v>808</v>
      </c>
      <c r="D684" s="18" t="s">
        <v>412</v>
      </c>
    </row>
    <row r="685" spans="2:4" x14ac:dyDescent="0.2">
      <c r="B685" s="159" t="s">
        <v>415</v>
      </c>
      <c r="C685" s="155" t="s">
        <v>809</v>
      </c>
      <c r="D685" s="18" t="s">
        <v>414</v>
      </c>
    </row>
    <row r="686" spans="2:4" x14ac:dyDescent="0.2">
      <c r="B686" s="153" t="s">
        <v>417</v>
      </c>
      <c r="C686" s="155" t="s">
        <v>810</v>
      </c>
      <c r="D686" s="18" t="s">
        <v>416</v>
      </c>
    </row>
    <row r="687" spans="2:4" x14ac:dyDescent="0.2">
      <c r="B687" s="153" t="s">
        <v>298</v>
      </c>
      <c r="C687" s="162" t="s">
        <v>738</v>
      </c>
      <c r="D687" s="18" t="s">
        <v>297</v>
      </c>
    </row>
    <row r="688" spans="2:4" x14ac:dyDescent="0.2">
      <c r="B688" s="153" t="s">
        <v>423</v>
      </c>
      <c r="C688" s="155" t="s">
        <v>813</v>
      </c>
      <c r="D688" s="18" t="s">
        <v>422</v>
      </c>
    </row>
    <row r="689" spans="2:4" x14ac:dyDescent="0.2">
      <c r="B689" s="157" t="s">
        <v>284</v>
      </c>
      <c r="C689" s="155" t="s">
        <v>731</v>
      </c>
      <c r="D689" s="18" t="s">
        <v>283</v>
      </c>
    </row>
    <row r="690" spans="2:4" x14ac:dyDescent="0.2">
      <c r="B690" s="157" t="s">
        <v>280</v>
      </c>
      <c r="C690" s="155" t="s">
        <v>729</v>
      </c>
      <c r="D690" s="18" t="s">
        <v>279</v>
      </c>
    </row>
    <row r="691" spans="2:4" x14ac:dyDescent="0.2">
      <c r="B691" s="159" t="s">
        <v>349</v>
      </c>
      <c r="C691" s="155" t="s">
        <v>769</v>
      </c>
      <c r="D691" s="18" t="s">
        <v>348</v>
      </c>
    </row>
    <row r="692" spans="2:4" x14ac:dyDescent="0.2">
      <c r="B692" s="159" t="s">
        <v>939</v>
      </c>
      <c r="C692" s="155" t="s">
        <v>940</v>
      </c>
    </row>
    <row r="693" spans="2:4" x14ac:dyDescent="0.2">
      <c r="B693" s="157" t="s">
        <v>163</v>
      </c>
      <c r="C693" s="155" t="s">
        <v>665</v>
      </c>
      <c r="D693" s="18" t="s">
        <v>162</v>
      </c>
    </row>
    <row r="694" spans="2:4" x14ac:dyDescent="0.2">
      <c r="B694" s="157" t="s">
        <v>207</v>
      </c>
      <c r="C694" s="155" t="s">
        <v>690</v>
      </c>
      <c r="D694" s="18" t="s">
        <v>206</v>
      </c>
    </row>
    <row r="695" spans="2:4" x14ac:dyDescent="0.2">
      <c r="B695" s="157" t="s">
        <v>209</v>
      </c>
      <c r="C695" s="155" t="s">
        <v>691</v>
      </c>
      <c r="D695" s="18" t="s">
        <v>208</v>
      </c>
    </row>
    <row r="696" spans="2:4" x14ac:dyDescent="0.2">
      <c r="B696" s="157" t="s">
        <v>457</v>
      </c>
      <c r="C696" s="165" t="s">
        <v>828</v>
      </c>
      <c r="D696" s="18" t="s">
        <v>444</v>
      </c>
    </row>
    <row r="697" spans="2:4" x14ac:dyDescent="0.2">
      <c r="B697" s="158" t="s">
        <v>759</v>
      </c>
      <c r="C697" s="155" t="s">
        <v>770</v>
      </c>
      <c r="D697" s="18" t="s">
        <v>350</v>
      </c>
    </row>
    <row r="698" spans="2:4" x14ac:dyDescent="0.2">
      <c r="B698" s="157" t="s">
        <v>99</v>
      </c>
      <c r="C698" s="155" t="s">
        <v>630</v>
      </c>
      <c r="D698" s="18" t="s">
        <v>98</v>
      </c>
    </row>
    <row r="699" spans="2:4" x14ac:dyDescent="0.2">
      <c r="B699" s="208" t="s">
        <v>931</v>
      </c>
      <c r="C699" s="155" t="s">
        <v>932</v>
      </c>
      <c r="D699" s="18">
        <v>41700278</v>
      </c>
    </row>
    <row r="700" spans="2:4" x14ac:dyDescent="0.2">
      <c r="B700" s="197" t="s">
        <v>165</v>
      </c>
      <c r="C700" s="155" t="s">
        <v>666</v>
      </c>
      <c r="D700" s="18" t="s">
        <v>164</v>
      </c>
    </row>
    <row r="701" spans="2:4" x14ac:dyDescent="0.2">
      <c r="B701" s="158" t="s">
        <v>101</v>
      </c>
      <c r="C701" s="155" t="s">
        <v>631</v>
      </c>
      <c r="D701" s="18" t="s">
        <v>100</v>
      </c>
    </row>
    <row r="702" spans="2:4" x14ac:dyDescent="0.2">
      <c r="B702" s="157" t="s">
        <v>211</v>
      </c>
      <c r="C702" s="155" t="s">
        <v>692</v>
      </c>
      <c r="D702" s="18" t="s">
        <v>210</v>
      </c>
    </row>
    <row r="703" spans="2:4" x14ac:dyDescent="0.2">
      <c r="B703" s="159" t="s">
        <v>352</v>
      </c>
      <c r="C703" s="155" t="s">
        <v>771</v>
      </c>
      <c r="D703" s="18" t="s">
        <v>351</v>
      </c>
    </row>
    <row r="704" spans="2:4" x14ac:dyDescent="0.2">
      <c r="B704" s="153" t="s">
        <v>425</v>
      </c>
      <c r="C704" s="155" t="s">
        <v>814</v>
      </c>
      <c r="D704" s="18" t="s">
        <v>424</v>
      </c>
    </row>
    <row r="705" spans="2:4" x14ac:dyDescent="0.2">
      <c r="B705" s="153" t="s">
        <v>865</v>
      </c>
      <c r="C705" s="162" t="s">
        <v>866</v>
      </c>
      <c r="D705" s="18">
        <v>60500209</v>
      </c>
    </row>
    <row r="706" spans="2:4" x14ac:dyDescent="0.2">
      <c r="B706" s="153" t="s">
        <v>103</v>
      </c>
      <c r="C706" s="162" t="s">
        <v>632</v>
      </c>
      <c r="D706" s="18" t="s">
        <v>102</v>
      </c>
    </row>
    <row r="707" spans="2:4" x14ac:dyDescent="0.2">
      <c r="B707" s="157" t="s">
        <v>213</v>
      </c>
      <c r="C707" s="155" t="s">
        <v>693</v>
      </c>
      <c r="D707" s="18" t="s">
        <v>212</v>
      </c>
    </row>
    <row r="708" spans="2:4" x14ac:dyDescent="0.2">
      <c r="B708" s="157" t="s">
        <v>495</v>
      </c>
      <c r="C708" s="155" t="s">
        <v>632</v>
      </c>
      <c r="D708" s="204" t="s">
        <v>102</v>
      </c>
    </row>
    <row r="709" spans="2:4" x14ac:dyDescent="0.2">
      <c r="B709" s="153" t="s">
        <v>953</v>
      </c>
      <c r="C709" s="155" t="s">
        <v>633</v>
      </c>
      <c r="D709" s="18" t="s">
        <v>104</v>
      </c>
    </row>
    <row r="710" spans="2:4" x14ac:dyDescent="0.2">
      <c r="B710" s="157" t="s">
        <v>489</v>
      </c>
      <c r="C710" s="155" t="s">
        <v>842</v>
      </c>
      <c r="D710" s="18" t="s">
        <v>473</v>
      </c>
    </row>
    <row r="711" spans="2:4" x14ac:dyDescent="0.2">
      <c r="B711" s="153" t="s">
        <v>354</v>
      </c>
      <c r="C711" s="155" t="s">
        <v>772</v>
      </c>
      <c r="D711" s="18" t="s">
        <v>353</v>
      </c>
    </row>
    <row r="712" spans="2:4" x14ac:dyDescent="0.2">
      <c r="B712" s="157" t="s">
        <v>330</v>
      </c>
      <c r="C712" s="155" t="s">
        <v>754</v>
      </c>
      <c r="D712" s="18" t="s">
        <v>329</v>
      </c>
    </row>
    <row r="713" spans="2:4" x14ac:dyDescent="0.2">
      <c r="B713" s="153" t="s">
        <v>6</v>
      </c>
      <c r="C713" s="155" t="s">
        <v>578</v>
      </c>
      <c r="D713" s="18" t="s">
        <v>118</v>
      </c>
    </row>
    <row r="714" spans="2:4" x14ac:dyDescent="0.2">
      <c r="B714" s="158" t="s">
        <v>36</v>
      </c>
      <c r="C714" s="155" t="s">
        <v>667</v>
      </c>
      <c r="D714" s="18" t="s">
        <v>166</v>
      </c>
    </row>
    <row r="715" spans="2:4" x14ac:dyDescent="0.2">
      <c r="B715" s="157" t="s">
        <v>168</v>
      </c>
      <c r="C715" s="155" t="s">
        <v>668</v>
      </c>
      <c r="D715" s="18" t="s">
        <v>167</v>
      </c>
    </row>
    <row r="716" spans="2:4" x14ac:dyDescent="0.2">
      <c r="B716" s="153" t="s">
        <v>859</v>
      </c>
      <c r="C716" s="155" t="s">
        <v>589</v>
      </c>
      <c r="D716" s="18" t="s">
        <v>105</v>
      </c>
    </row>
    <row r="717" spans="2:4" x14ac:dyDescent="0.2">
      <c r="B717" s="153" t="s">
        <v>13</v>
      </c>
      <c r="C717" s="155" t="s">
        <v>634</v>
      </c>
      <c r="D717" s="18">
        <v>60513111</v>
      </c>
    </row>
    <row r="718" spans="2:4" x14ac:dyDescent="0.2">
      <c r="B718" s="158" t="s">
        <v>92</v>
      </c>
      <c r="C718" s="199" t="s">
        <v>626</v>
      </c>
      <c r="D718" s="18" t="s">
        <v>639</v>
      </c>
    </row>
    <row r="719" spans="2:4" x14ac:dyDescent="0.2">
      <c r="B719" s="158" t="s">
        <v>935</v>
      </c>
      <c r="C719" s="155" t="s">
        <v>635</v>
      </c>
      <c r="D719" s="18" t="s">
        <v>106</v>
      </c>
    </row>
    <row r="720" spans="2:4" x14ac:dyDescent="0.2">
      <c r="B720" s="157" t="s">
        <v>252</v>
      </c>
      <c r="C720" s="155" t="s">
        <v>715</v>
      </c>
      <c r="D720" s="18" t="s">
        <v>251</v>
      </c>
    </row>
    <row r="721" spans="2:4" x14ac:dyDescent="0.2">
      <c r="B721" s="158" t="s">
        <v>427</v>
      </c>
      <c r="C721" s="155" t="s">
        <v>815</v>
      </c>
      <c r="D721" s="18" t="s">
        <v>426</v>
      </c>
    </row>
    <row r="722" spans="2:4" x14ac:dyDescent="0.2">
      <c r="B722" s="158" t="s">
        <v>951</v>
      </c>
      <c r="C722" s="155" t="s">
        <v>952</v>
      </c>
    </row>
    <row r="723" spans="2:4" x14ac:dyDescent="0.2">
      <c r="B723" s="158" t="s">
        <v>240</v>
      </c>
      <c r="C723" s="155" t="s">
        <v>709</v>
      </c>
      <c r="D723" s="18" t="s">
        <v>239</v>
      </c>
    </row>
    <row r="724" spans="2:4" x14ac:dyDescent="0.2">
      <c r="B724" s="158" t="s">
        <v>170</v>
      </c>
      <c r="C724" s="155" t="s">
        <v>669</v>
      </c>
      <c r="D724" s="18" t="s">
        <v>169</v>
      </c>
    </row>
    <row r="725" spans="2:4" x14ac:dyDescent="0.2">
      <c r="B725" s="153" t="s">
        <v>108</v>
      </c>
      <c r="C725" s="155" t="s">
        <v>636</v>
      </c>
      <c r="D725" s="18" t="s">
        <v>107</v>
      </c>
    </row>
    <row r="726" spans="2:4" x14ac:dyDescent="0.2">
      <c r="B726" s="157" t="s">
        <v>332</v>
      </c>
      <c r="C726" s="155" t="s">
        <v>755</v>
      </c>
      <c r="D726" s="18" t="s">
        <v>331</v>
      </c>
    </row>
    <row r="727" spans="2:4" x14ac:dyDescent="0.2">
      <c r="B727" s="157" t="s">
        <v>242</v>
      </c>
      <c r="C727" s="155" t="s">
        <v>710</v>
      </c>
      <c r="D727" s="18" t="s">
        <v>241</v>
      </c>
    </row>
    <row r="728" spans="2:4" ht="15" x14ac:dyDescent="0.2">
      <c r="B728" s="163" t="s">
        <v>356</v>
      </c>
      <c r="C728" s="155" t="s">
        <v>773</v>
      </c>
      <c r="D728" s="18" t="s">
        <v>355</v>
      </c>
    </row>
    <row r="729" spans="2:4" x14ac:dyDescent="0.2">
      <c r="B729" s="153" t="s">
        <v>358</v>
      </c>
      <c r="C729" s="155" t="s">
        <v>774</v>
      </c>
      <c r="D729" s="18" t="s">
        <v>357</v>
      </c>
    </row>
    <row r="730" spans="2:4" x14ac:dyDescent="0.2">
      <c r="B730" s="153" t="s">
        <v>876</v>
      </c>
      <c r="C730" s="155" t="s">
        <v>877</v>
      </c>
      <c r="D730" s="205" t="s">
        <v>878</v>
      </c>
    </row>
    <row r="731" spans="2:4" x14ac:dyDescent="0.2">
      <c r="B731" s="157" t="s">
        <v>760</v>
      </c>
      <c r="C731" s="155" t="s">
        <v>775</v>
      </c>
      <c r="D731" s="18" t="s">
        <v>359</v>
      </c>
    </row>
    <row r="732" spans="2:4" x14ac:dyDescent="0.2">
      <c r="B732" s="158" t="s">
        <v>172</v>
      </c>
      <c r="C732" s="155" t="s">
        <v>670</v>
      </c>
      <c r="D732" s="18" t="s">
        <v>171</v>
      </c>
    </row>
    <row r="733" spans="2:4" x14ac:dyDescent="0.2">
      <c r="B733" s="157" t="s">
        <v>37</v>
      </c>
      <c r="C733" s="155" t="s">
        <v>637</v>
      </c>
      <c r="D733" s="18" t="s">
        <v>109</v>
      </c>
    </row>
    <row r="734" spans="2:4" x14ac:dyDescent="0.2">
      <c r="B734" s="157" t="s">
        <v>458</v>
      </c>
      <c r="C734" s="155" t="s">
        <v>829</v>
      </c>
      <c r="D734" s="18" t="s">
        <v>445</v>
      </c>
    </row>
    <row r="735" spans="2:4" x14ac:dyDescent="0.2">
      <c r="B735" s="153" t="s">
        <v>429</v>
      </c>
      <c r="C735" s="155" t="s">
        <v>816</v>
      </c>
      <c r="D735" s="18" t="s">
        <v>428</v>
      </c>
    </row>
    <row r="736" spans="2:4" x14ac:dyDescent="0.2">
      <c r="B736" s="157" t="s">
        <v>111</v>
      </c>
      <c r="C736" s="155" t="s">
        <v>638</v>
      </c>
      <c r="D736" s="18" t="s">
        <v>110</v>
      </c>
    </row>
    <row r="737" spans="2:4" x14ac:dyDescent="0.2">
      <c r="B737" s="158" t="s">
        <v>945</v>
      </c>
      <c r="C737" s="155" t="s">
        <v>694</v>
      </c>
      <c r="D737" s="18" t="s">
        <v>214</v>
      </c>
    </row>
    <row r="738" spans="2:4" x14ac:dyDescent="0.2">
      <c r="B738" s="158" t="s">
        <v>174</v>
      </c>
      <c r="C738" s="155" t="s">
        <v>671</v>
      </c>
      <c r="D738" s="18" t="s">
        <v>173</v>
      </c>
    </row>
    <row r="739" spans="2:4" x14ac:dyDescent="0.2">
      <c r="B739" s="157" t="s">
        <v>490</v>
      </c>
      <c r="C739" s="155" t="s">
        <v>843</v>
      </c>
      <c r="D739" s="18" t="s">
        <v>474</v>
      </c>
    </row>
    <row r="740" spans="2:4" x14ac:dyDescent="0.2">
      <c r="B740" s="153" t="s">
        <v>363</v>
      </c>
      <c r="C740" s="155" t="s">
        <v>777</v>
      </c>
      <c r="D740" s="18" t="s">
        <v>362</v>
      </c>
    </row>
    <row r="741" spans="2:4" x14ac:dyDescent="0.2">
      <c r="B741" s="153" t="s">
        <v>361</v>
      </c>
      <c r="C741" s="155" t="s">
        <v>776</v>
      </c>
      <c r="D741" s="18" t="s">
        <v>360</v>
      </c>
    </row>
    <row r="742" spans="2:4" x14ac:dyDescent="0.2">
      <c r="B742" s="153" t="s">
        <v>365</v>
      </c>
      <c r="C742" s="155" t="s">
        <v>778</v>
      </c>
      <c r="D742" s="18" t="s">
        <v>364</v>
      </c>
    </row>
    <row r="743" spans="2:4" x14ac:dyDescent="0.2">
      <c r="B743" s="153" t="s">
        <v>367</v>
      </c>
      <c r="C743" s="155" t="s">
        <v>779</v>
      </c>
      <c r="D743" s="18" t="s">
        <v>366</v>
      </c>
    </row>
    <row r="744" spans="2:4" x14ac:dyDescent="0.2">
      <c r="B744" s="158" t="s">
        <v>244</v>
      </c>
      <c r="C744" s="155" t="s">
        <v>711</v>
      </c>
      <c r="D744" s="18" t="s">
        <v>243</v>
      </c>
    </row>
    <row r="745" spans="2:4" x14ac:dyDescent="0.2">
      <c r="B745" s="158" t="s">
        <v>246</v>
      </c>
      <c r="C745" s="155" t="s">
        <v>712</v>
      </c>
      <c r="D745" s="18" t="s">
        <v>245</v>
      </c>
    </row>
    <row r="746" spans="2:4" x14ac:dyDescent="0.2">
      <c r="B746" s="157" t="s">
        <v>248</v>
      </c>
      <c r="C746" s="155" t="s">
        <v>713</v>
      </c>
      <c r="D746" s="18" t="s">
        <v>247</v>
      </c>
    </row>
    <row r="747" spans="2:4" x14ac:dyDescent="0.2">
      <c r="B747" s="197" t="s">
        <v>431</v>
      </c>
      <c r="C747" s="162" t="s">
        <v>817</v>
      </c>
      <c r="D747" s="18" t="s">
        <v>430</v>
      </c>
    </row>
    <row r="748" spans="2:4" x14ac:dyDescent="0.2">
      <c r="B748" s="157" t="s">
        <v>334</v>
      </c>
      <c r="C748" s="155" t="s">
        <v>756</v>
      </c>
      <c r="D748" s="18" t="s">
        <v>333</v>
      </c>
    </row>
    <row r="749" spans="2:4" x14ac:dyDescent="0.2">
      <c r="B749" s="158" t="s">
        <v>459</v>
      </c>
      <c r="C749" s="155" t="s">
        <v>830</v>
      </c>
      <c r="D749" s="18" t="s">
        <v>446</v>
      </c>
    </row>
    <row r="750" spans="2:4" x14ac:dyDescent="0.2">
      <c r="B750" s="158" t="s">
        <v>336</v>
      </c>
      <c r="C750" s="155" t="s">
        <v>757</v>
      </c>
      <c r="D750" s="18" t="s">
        <v>335</v>
      </c>
    </row>
    <row r="751" spans="2:4" x14ac:dyDescent="0.2">
      <c r="B751" s="157" t="s">
        <v>369</v>
      </c>
      <c r="C751" s="155" t="s">
        <v>780</v>
      </c>
      <c r="D751" s="18" t="s">
        <v>368</v>
      </c>
    </row>
    <row r="752" spans="2:4" x14ac:dyDescent="0.2">
      <c r="B752" s="157" t="s">
        <v>982</v>
      </c>
      <c r="C752" s="155" t="s">
        <v>957</v>
      </c>
    </row>
    <row r="753" spans="2:4" x14ac:dyDescent="0.2">
      <c r="B753" s="157" t="s">
        <v>902</v>
      </c>
      <c r="C753" s="155" t="s">
        <v>695</v>
      </c>
      <c r="D753" s="18" t="s">
        <v>215</v>
      </c>
    </row>
    <row r="754" spans="2:4" x14ac:dyDescent="0.2">
      <c r="B754" s="158" t="s">
        <v>216</v>
      </c>
      <c r="C754" s="155" t="s">
        <v>874</v>
      </c>
      <c r="D754" s="18">
        <v>60310117</v>
      </c>
    </row>
  </sheetData>
  <sheetProtection selectLockedCells="1" selectUnlockedCells="1"/>
  <pageMargins left="0.7" right="0.7" top="0.78740157499999996" bottom="0.78740157499999996" header="0.3" footer="0.3"/>
  <pageSetup paperSize="9" orientation="portrait" r:id="rId1"/>
  <tableParts count="7">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21</vt:i4>
      </vt:variant>
    </vt:vector>
  </HeadingPairs>
  <TitlesOfParts>
    <vt:vector size="26" baseType="lpstr">
      <vt:lpstr>Formular</vt:lpstr>
      <vt:lpstr>Ausdruck</vt:lpstr>
      <vt:lpstr>PO</vt:lpstr>
      <vt:lpstr>Zugehoerigkeit</vt:lpstr>
      <vt:lpstr>DrawLoft</vt:lpstr>
      <vt:lpstr>Alle</vt:lpstr>
      <vt:lpstr>Auflagen</vt:lpstr>
      <vt:lpstr>Ausdruck!Druckbereich</vt:lpstr>
      <vt:lpstr>Formular!Druckbereich</vt:lpstr>
      <vt:lpstr>Ergänzungen</vt:lpstr>
      <vt:lpstr>faSQ</vt:lpstr>
      <vt:lpstr>Formular</vt:lpstr>
      <vt:lpstr>rng_Auflagen</vt:lpstr>
      <vt:lpstr>rng_Ergänzung</vt:lpstr>
      <vt:lpstr>spc_All</vt:lpstr>
      <vt:lpstr>spc_Auflagen</vt:lpstr>
      <vt:lpstr>spc_Ergänzung</vt:lpstr>
      <vt:lpstr>spc_Range</vt:lpstr>
      <vt:lpstr>spc_Search</vt:lpstr>
      <vt:lpstr>spc_Spz1</vt:lpstr>
      <vt:lpstr>spc_Spz2</vt:lpstr>
      <vt:lpstr>spc_SQ</vt:lpstr>
      <vt:lpstr>spc_WahPfli</vt:lpstr>
      <vt:lpstr>SpezRichtung</vt:lpstr>
      <vt:lpstr>SpzRi</vt:lpstr>
      <vt:lpstr>WahPfli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Toellers</dc:creator>
  <cp:lastModifiedBy>David</cp:lastModifiedBy>
  <cp:lastPrinted>2018-07-09T19:11:10Z</cp:lastPrinted>
  <dcterms:created xsi:type="dcterms:W3CDTF">2018-02-16T16:21:29Z</dcterms:created>
  <dcterms:modified xsi:type="dcterms:W3CDTF">2022-05-06T19:16:45Z</dcterms:modified>
</cp:coreProperties>
</file>